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595" firstSheet="12" activeTab="14"/>
  </bookViews>
  <sheets>
    <sheet name="Portfolio 1C - Mar 15, 2024" sheetId="1" r:id="rId1"/>
    <sheet name="Portfolio 2A - Mar 15, 2024" sheetId="2" r:id="rId2"/>
    <sheet name="Portfolio 2B - Mar 15, 2024" sheetId="3" r:id="rId3"/>
    <sheet name="Portfolio 2C - Mar 15, 2024" sheetId="4" r:id="rId4"/>
    <sheet name="Portfolio 3B - Mar 15, 2024" sheetId="5" r:id="rId5"/>
    <sheet name="Portfolio 1C - Mar 31, 2024" sheetId="6" r:id="rId6"/>
    <sheet name="Portfolio 2A - Mar 31, 2024" sheetId="7" r:id="rId7"/>
    <sheet name="Portfolio 2B - Mar31 2024" sheetId="8" r:id="rId8"/>
    <sheet name="Portfolio 2C - March 21 2024" sheetId="9" r:id="rId9"/>
    <sheet name="IL06" sheetId="10" state="hidden" r:id="rId10"/>
    <sheet name="Portfolio 3B -Mar 31 2024" sheetId="11" r:id="rId11"/>
    <sheet name="Transaction Report" sheetId="12" r:id="rId12"/>
    <sheet name="Monthly NAV 29 Feb" sheetId="13" r:id="rId13"/>
    <sheet name="DashBoard - Schemes AUM" sheetId="14" r:id="rId14"/>
    <sheet name="Anex A1 Frmt forAAUM disclosure" sheetId="15" r:id="rId15"/>
    <sheet name="Anex A1 Frmt for AUM disclosure" sheetId="16" r:id="rId16"/>
    <sheet name="Anex A2 Frmt AUM stateUT wise " sheetId="17" r:id="rId17"/>
    <sheet name="Annexure B Frmt vote cast by MF" sheetId="18" r:id="rId18"/>
    <sheet name="UploadComplaintsPartA" sheetId="19" r:id="rId19"/>
    <sheet name="UploadComplaintsPartB" sheetId="20" r:id="rId20"/>
    <sheet name="UploadComplaintsPartC" sheetId="21" r:id="rId21"/>
    <sheet name="UploadComplaintsPartD" sheetId="22" r:id="rId22"/>
    <sheet name="XDO_METADATA" sheetId="23" state="hidden" r:id="rId23"/>
  </sheets>
  <definedNames>
    <definedName name="d">#REF!</definedName>
    <definedName name="XDO_?FULL_NAME?">'Portfolio 1C - Mar 31, 2024'!$A$2</definedName>
    <definedName name="XDO_?FULL_NAME?1?">'Portfolio 2A - Mar 31, 2024'!$A$2</definedName>
    <definedName name="XDO_?FULL_NAME?2?">'Portfolio 2B - Mar31 2024'!$A$2</definedName>
    <definedName name="XDO_?FULL_NAME?3?">'Portfolio 2C - March 21 2024'!$A$2</definedName>
    <definedName name="XDO_?FULL_NAME?4?">'IL06'!$A$2</definedName>
    <definedName name="XDO_?FULL_NAME?5?">'Portfolio 3B -Mar 31 2024'!$A$2</definedName>
    <definedName name="XDO_?INSTRUMENT_1?">'Portfolio 1C - Mar 31, 2024'!$B$7:$B$10</definedName>
    <definedName name="XDO_?INSTRUMENT_1?1?">'Portfolio 2A - Mar 31, 2024'!#REF!</definedName>
    <definedName name="XDO_?INSTRUMENT_1?2?">'Portfolio 2B - Mar31 2024'!$B$7:$B$11</definedName>
    <definedName name="XDO_?INSTRUMENT_1?3?">'Portfolio 2C - March 21 2024'!$B$7:$B$11</definedName>
    <definedName name="XDO_?INSTRUMENT_1?4?">'Portfolio 3B -Mar 31 2024'!$B$7:$B$10</definedName>
    <definedName name="XDO_?INSTRUMENT_2?">'Portfolio 1C - Mar 31, 2024'!$B$10:$B$22</definedName>
    <definedName name="XDO_?INSTRUMENT_2?1?">'Portfolio 2A - Mar 31, 2024'!#REF!</definedName>
    <definedName name="XDO_?INSTRUMENT_2?2?">'Portfolio 2B - Mar31 2024'!$B$10:$B$19</definedName>
    <definedName name="XDO_?INSTRUMENT_2?3?">'Portfolio 2C - March 21 2024'!$B$10:$B$18</definedName>
    <definedName name="XDO_?INSTRUMENT_2?4?">'Portfolio 3B -Mar 31 2024'!$B$10:$B$20</definedName>
    <definedName name="XDO_?INSTRUMENT_CP1?">'Portfolio 1C - Mar 31, 2024'!$B$12</definedName>
    <definedName name="XDO_?INSTRUMENT_CP1?1?">'Portfolio 2A - Mar 31, 2024'!$B$6:$B$8</definedName>
    <definedName name="XDO_?INSTRUMENT_CP2?">'Portfolio 1C - Mar 31, 2024'!$B$15</definedName>
    <definedName name="XDO_?ISIN_1?">'Portfolio 1C - Mar 31, 2024'!$D$7:$D$10</definedName>
    <definedName name="XDO_?ISIN_1?1?">'Portfolio 2A - Mar 31, 2024'!#REF!</definedName>
    <definedName name="XDO_?ISIN_1?2?">'Portfolio 2B - Mar31 2024'!$D$7:$D$11</definedName>
    <definedName name="XDO_?ISIN_1?3?">'Portfolio 2C - March 21 2024'!$D$7:$D$11</definedName>
    <definedName name="XDO_?ISIN_1?4?">'Portfolio 3B -Mar 31 2024'!$D$7:$D$10</definedName>
    <definedName name="XDO_?ISIN_2?">'Portfolio 1C - Mar 31, 2024'!$D$10:$D$22</definedName>
    <definedName name="XDO_?ISIN_2?1?">'Portfolio 2A - Mar 31, 2024'!#REF!</definedName>
    <definedName name="XDO_?ISIN_2?2?">'Portfolio 2B - Mar31 2024'!$D$10:$D$19</definedName>
    <definedName name="XDO_?ISIN_2?3?">'Portfolio 2C - March 21 2024'!$D$10:$D$18</definedName>
    <definedName name="XDO_?ISIN_2?4?">'Portfolio 3B -Mar 31 2024'!$D$10:$D$20</definedName>
    <definedName name="XDO_?ISIN_CP1?">'Portfolio 1C - Mar 31, 2024'!$D$12</definedName>
    <definedName name="XDO_?ISIN_CP1?1?">'Portfolio 2A - Mar 31, 2024'!$D$6:$D$8</definedName>
    <definedName name="XDO_?ISIN_CP2?">'Portfolio 1C - Mar 31, 2024'!$D$15</definedName>
    <definedName name="XDO_?MARKET_VALUE_1?">'Portfolio 1C - Mar 31, 2024'!$F$7:$F$10</definedName>
    <definedName name="XDO_?MARKET_VALUE_1?1?">'Portfolio 2A - Mar 31, 2024'!#REF!</definedName>
    <definedName name="XDO_?MARKET_VALUE_1?2?">'Portfolio 2B - Mar31 2024'!$F$7:$F$11</definedName>
    <definedName name="XDO_?MARKET_VALUE_1?3?">'Portfolio 2C - March 21 2024'!$F$7:$F$11</definedName>
    <definedName name="XDO_?MARKET_VALUE_1?4?">'Portfolio 3B -Mar 31 2024'!$F$7:$F$10</definedName>
    <definedName name="XDO_?MARKET_VALUE_2?">'Portfolio 1C - Mar 31, 2024'!$F$10:$F$22</definedName>
    <definedName name="XDO_?MARKET_VALUE_2?1?">'Portfolio 2A - Mar 31, 2024'!#REF!</definedName>
    <definedName name="XDO_?MARKET_VALUE_2?2?">'Portfolio 2B - Mar31 2024'!$F$10:$F$19</definedName>
    <definedName name="XDO_?MARKET_VALUE_2?3?">'Portfolio 2C - March 21 2024'!$F$10:$F$18</definedName>
    <definedName name="XDO_?MARKET_VALUE_2?4?">'Portfolio 3B -Mar 31 2024'!$F$10:$F$20</definedName>
    <definedName name="XDO_?MARKET_VALUE_3?">'Portfolio 1C - Mar 31, 2024'!$F$18:$F$25</definedName>
    <definedName name="XDO_?MARKET_VALUE_3?1?">'Portfolio 2A - Mar 31, 2024'!$F$9:$F$11</definedName>
    <definedName name="XDO_?MARKET_VALUE_3?2?">'Portfolio 2B - Mar31 2024'!$F$18:$F$22</definedName>
    <definedName name="XDO_?MARKET_VALUE_3?3?">'Portfolio 2C - March 21 2024'!$F$18:$F$21</definedName>
    <definedName name="XDO_?MARKET_VALUE_3?4?">'Portfolio 3B -Mar 31 2024'!$F$18:$F$24</definedName>
    <definedName name="XDO_?MARKET_VALUE_CP1?">'Portfolio 1C - Mar 31, 2024'!$F$12</definedName>
    <definedName name="XDO_?MARKET_VALUE_CP1?1?">'Portfolio 2A - Mar 31, 2024'!$F$6:$F$8</definedName>
    <definedName name="XDO_?MARKET_VALUE_CP2?">'Portfolio 1C - Mar 31, 2024'!$F$15</definedName>
    <definedName name="XDO_?PER_ASSETS_1?">'Portfolio 1C - Mar 31, 2024'!$G$7:$G$10</definedName>
    <definedName name="XDO_?PER_ASSETS_1?1?">'Portfolio 2A - Mar 31, 2024'!#REF!</definedName>
    <definedName name="XDO_?PER_ASSETS_1?2?">'Portfolio 2B - Mar31 2024'!$G$7:$G$11</definedName>
    <definedName name="XDO_?PER_ASSETS_1?3?">'Portfolio 2C - March 21 2024'!$G$7:$G$11</definedName>
    <definedName name="XDO_?PER_ASSETS_1?4?">'Portfolio 3B -Mar 31 2024'!$G$7:$G$10</definedName>
    <definedName name="XDO_?PER_ASSETS_2?">'Portfolio 1C - Mar 31, 2024'!$G$10:$G$22</definedName>
    <definedName name="XDO_?PER_ASSETS_2?1?">'Portfolio 2A - Mar 31, 2024'!#REF!</definedName>
    <definedName name="XDO_?PER_ASSETS_2?2?">'Portfolio 2B - Mar31 2024'!$G$10:$G$19</definedName>
    <definedName name="XDO_?PER_ASSETS_2?3?">'Portfolio 2C - March 21 2024'!$G$10:$G$18</definedName>
    <definedName name="XDO_?PER_ASSETS_2?4?">'Portfolio 3B -Mar 31 2024'!$G$10:$G$20</definedName>
    <definedName name="XDO_?PER_ASSETS_3?">'Portfolio 1C - Mar 31, 2024'!$G$18:$G$25</definedName>
    <definedName name="XDO_?PER_ASSETS_3?1?">'Portfolio 2A - Mar 31, 2024'!$G$9:$G$11</definedName>
    <definedName name="XDO_?PER_ASSETS_3?2?">'Portfolio 2B - Mar31 2024'!$G$18:$G$22</definedName>
    <definedName name="XDO_?PER_ASSETS_3?3?">'Portfolio 2C - March 21 2024'!$G$18:$G$21</definedName>
    <definedName name="XDO_?PER_ASSETS_3?4?">'Portfolio 3B -Mar 31 2024'!$G$18:$G$24</definedName>
    <definedName name="XDO_?PER_ASSETS_CP1?">'Portfolio 1C - Mar 31, 2024'!$G$12</definedName>
    <definedName name="XDO_?PER_ASSETS_CP1?1?">'Portfolio 2A - Mar 31, 2024'!$G$6:$G$8</definedName>
    <definedName name="XDO_?PER_ASSETS_CP2?">'Portfolio 1C - Mar 31, 2024'!$G$15</definedName>
    <definedName name="XDO_?QUANTITE_1?">'Portfolio 1C - Mar 31, 2024'!$E$7:$E$10</definedName>
    <definedName name="XDO_?QUANTITE_1?1?">'Portfolio 2A - Mar 31, 2024'!#REF!</definedName>
    <definedName name="XDO_?QUANTITE_1?2?">'Portfolio 2B - Mar31 2024'!$E$7:$E$11</definedName>
    <definedName name="XDO_?QUANTITE_1?3?">'Portfolio 2C - March 21 2024'!$E$7:$E$11</definedName>
    <definedName name="XDO_?QUANTITE_1?4?">'Portfolio 3B -Mar 31 2024'!$E$7:$E$10</definedName>
    <definedName name="XDO_?QUANTITE_2?">'Portfolio 1C - Mar 31, 2024'!$E$10:$E$22</definedName>
    <definedName name="XDO_?QUANTITE_2?1?">'Portfolio 2A - Mar 31, 2024'!#REF!</definedName>
    <definedName name="XDO_?QUANTITE_2?2?">'Portfolio 2B - Mar31 2024'!$E$10:$E$19</definedName>
    <definedName name="XDO_?QUANTITE_2?3?">'Portfolio 2C - March 21 2024'!$E$10:$E$18</definedName>
    <definedName name="XDO_?QUANTITE_2?4?">'Portfolio 3B -Mar 31 2024'!$E$10:$E$20</definedName>
    <definedName name="XDO_?QUANTITE_3?">'Portfolio 1C - Mar 31, 2024'!$E$18:$E$25</definedName>
    <definedName name="XDO_?QUANTITE_3?1?">'Portfolio 2A - Mar 31, 2024'!$E$9:$E$11</definedName>
    <definedName name="XDO_?QUANTITE_3?2?">'Portfolio 2B - Mar31 2024'!$E$18:$E$22</definedName>
    <definedName name="XDO_?QUANTITE_3?3?">'Portfolio 2C - March 21 2024'!$E$18:$E$21</definedName>
    <definedName name="XDO_?QUANTITE_3?4?">'Portfolio 3B -Mar 31 2024'!$E$18:$E$24</definedName>
    <definedName name="XDO_?QUANTITE_CP1?">'Portfolio 1C - Mar 31, 2024'!$E$12</definedName>
    <definedName name="XDO_?QUANTITE_CP1?1?">'Portfolio 2A - Mar 31, 2024'!$E$6:$E$8</definedName>
    <definedName name="XDO_?QUANTITE_CP2?">'Portfolio 1C - Mar 31, 2024'!$E$15</definedName>
    <definedName name="XDO_?RATING_1?">'Portfolio 1C - Mar 31, 2024'!$C$7:$C$10</definedName>
    <definedName name="XDO_?RATING_1?1?">'Portfolio 2A - Mar 31, 2024'!#REF!</definedName>
    <definedName name="XDO_?RATING_1?2?">'Portfolio 2B - Mar31 2024'!$C$7:$C$11</definedName>
    <definedName name="XDO_?RATING_1?3?">'Portfolio 2C - March 21 2024'!$C$7:$C$11</definedName>
    <definedName name="XDO_?RATING_1?4?">'Portfolio 3B -Mar 31 2024'!$C$7:$C$10</definedName>
    <definedName name="XDO_?RATING_2?">'Portfolio 1C - Mar 31, 2024'!$C$10:$C$22</definedName>
    <definedName name="XDO_?RATING_2?1?">'Portfolio 2A - Mar 31, 2024'!#REF!</definedName>
    <definedName name="XDO_?RATING_2?2?">'Portfolio 2B - Mar31 2024'!$C$10:$C$19</definedName>
    <definedName name="XDO_?RATING_2?3?">'Portfolio 2C - March 21 2024'!$C$10:$C$18</definedName>
    <definedName name="XDO_?RATING_2?4?">'Portfolio 3B -Mar 31 2024'!$C$10:$C$20</definedName>
    <definedName name="XDO_?RATING_CP1?">'Portfolio 1C - Mar 31, 2024'!$C$12</definedName>
    <definedName name="XDO_?RATING_CP1?1?">'Portfolio 2A - Mar 31, 2024'!$C$6:$C$8</definedName>
    <definedName name="XDO_?RATING_CP2?">'Portfolio 1C - Mar 31, 2024'!$C$15</definedName>
    <definedName name="XDO_?REMARK?">'Portfolio 1C - Mar 31, 2024'!#REF!</definedName>
    <definedName name="XDO_?SR_NO_1?">'Portfolio 1C - Mar 31, 2024'!$A$7:$A$10</definedName>
    <definedName name="XDO_?SR_NO_1?1?">'Portfolio 2A - Mar 31, 2024'!#REF!</definedName>
    <definedName name="XDO_?SR_NO_1?2?">'Portfolio 2B - Mar31 2024'!$A$7:$A$11</definedName>
    <definedName name="XDO_?SR_NO_1?3?">'Portfolio 2C - March 21 2024'!$A$7:$A$11</definedName>
    <definedName name="XDO_?SR_NO_1?4?">'Portfolio 3B -Mar 31 2024'!$A$7:$A$10</definedName>
    <definedName name="XDO_?SR_NO_2?">'Portfolio 1C - Mar 31, 2024'!$A$10:$A$22</definedName>
    <definedName name="XDO_?SR_NO_2?1?">'Portfolio 2A - Mar 31, 2024'!#REF!</definedName>
    <definedName name="XDO_?SR_NO_2?2?">'Portfolio 2B - Mar31 2024'!$A$10:$A$19</definedName>
    <definedName name="XDO_?SR_NO_2?3?">'Portfolio 2C - March 21 2024'!$A$10:$A$18</definedName>
    <definedName name="XDO_?SR_NO_2?4?">'Portfolio 3B -Mar 31 2024'!$A$10:$A$20</definedName>
    <definedName name="XDO_?SR_NO_CP1?">'Portfolio 1C - Mar 31, 2024'!$A$12</definedName>
    <definedName name="XDO_?SR_NO_CP1?1?">'Portfolio 2A - Mar 31, 2024'!$A$6:$A$8</definedName>
    <definedName name="XDO_?SR_NO_CP2?">'Portfolio 1C - Mar 31, 2024'!$A$15</definedName>
    <definedName name="XDO_?ST_LEFT_MARKET_VAL?">'Portfolio 1C - Mar 31, 2024'!$F$28</definedName>
    <definedName name="XDO_?ST_LEFT_MARKET_VAL?1?">'Portfolio 2A - Mar 31, 2024'!$F$14</definedName>
    <definedName name="XDO_?ST_LEFT_MARKET_VAL?2?">'Portfolio 2B - Mar31 2024'!$F$25</definedName>
    <definedName name="XDO_?ST_LEFT_MARKET_VAL?3?">'Portfolio 2C - March 21 2024'!$F$24</definedName>
    <definedName name="XDO_?ST_LEFT_MARKET_VAL?4?">'IL06'!$F$17</definedName>
    <definedName name="XDO_?ST_LEFT_MARKET_VAL?5?">'Portfolio 3B -Mar 31 2024'!$F$27</definedName>
    <definedName name="XDO_?ST_LEFT_MARKET_VAL?6?">'Portfolio 3B -Mar 31 2024'!$F$27</definedName>
    <definedName name="XDO_?ST_LEFT_MARKET_VAL_1?">'Portfolio 1C - Mar 31, 2024'!$F$29</definedName>
    <definedName name="XDO_?ST_LEFT_MARKET_VAL_1?1?">'Portfolio 2A - Mar 31, 2024'!$F$15</definedName>
    <definedName name="XDO_?ST_LEFT_MARKET_VAL_1?2?">'Portfolio 2B - Mar31 2024'!$F$26</definedName>
    <definedName name="XDO_?ST_LEFT_MARKET_VAL_1?3?">'Portfolio 2C - March 21 2024'!$F$25</definedName>
    <definedName name="XDO_?ST_LEFT_MARKET_VAL_1?4?">'IL06'!$F$18</definedName>
    <definedName name="XDO_?ST_LEFT_MARKET_VAL_1?5?">'Portfolio 3B -Mar 31 2024'!$F$28</definedName>
    <definedName name="XDO_?ST_LEFT_PER_ASSETS?">'Portfolio 1C - Mar 31, 2024'!$G$28</definedName>
    <definedName name="XDO_?ST_LEFT_PER_ASSETS?1?">'Portfolio 2A - Mar 31, 2024'!$G$14</definedName>
    <definedName name="XDO_?ST_LEFT_PER_ASSETS?2?">'Portfolio 2B - Mar31 2024'!$G$25</definedName>
    <definedName name="XDO_?ST_LEFT_PER_ASSETS?3?">'Portfolio 2C - March 21 2024'!$G$24</definedName>
    <definedName name="XDO_?ST_LEFT_PER_ASSETS?4?">'IL06'!$G$17</definedName>
    <definedName name="XDO_?ST_LEFT_PER_ASSETS?5?">'Portfolio 3B -Mar 31 2024'!$G$27</definedName>
    <definedName name="XDO_?ST_LEFT_PER_ASSETS?6?">'Portfolio 3B -Mar 31 2024'!$G$27</definedName>
    <definedName name="XDO_?ST_LEFT_PER_ASSETS_1?">'Portfolio 1C - Mar 31, 2024'!$G$29</definedName>
    <definedName name="XDO_?ST_LEFT_PER_ASSETS_1?1?">'Portfolio 2A - Mar 31, 2024'!$G$15</definedName>
    <definedName name="XDO_?ST_LEFT_PER_ASSETS_1?2?">'Portfolio 2B - Mar31 2024'!$G$26</definedName>
    <definedName name="XDO_?ST_LEFT_PER_ASSETS_1?3?">'Portfolio 2C - March 21 2024'!$G$25</definedName>
    <definedName name="XDO_?ST_LEFT_PER_ASSETS_1?4?">'IL06'!$G$18</definedName>
    <definedName name="XDO_?ST_LEFT_PER_ASSETS_1?5?">'Portfolio 3B -Mar 31 2024'!$G$28</definedName>
    <definedName name="XDO_?ST_MARKET_VALUE_3?">'Portfolio 1C - Mar 31, 2024'!$F$26</definedName>
    <definedName name="XDO_?ST_MARKET_VALUE_3?1?">'Portfolio 2A - Mar 31, 2024'!$F$12</definedName>
    <definedName name="XDO_?ST_MARKET_VALUE_3?2?">'Portfolio 2B - Mar31 2024'!$F$23</definedName>
    <definedName name="XDO_?ST_MARKET_VALUE_3?3?">'Portfolio 2C - March 21 2024'!$F$22</definedName>
    <definedName name="XDO_?ST_MARKET_VALUE_3?4?">'IL06'!$F$15</definedName>
    <definedName name="XDO_?ST_MARKET_VALUE_3?5?">'IL06'!#REF!</definedName>
    <definedName name="XDO_?ST_MARKET_VALUE_3?6?">'Portfolio 3B -Mar 31 2024'!$F$25</definedName>
    <definedName name="XDO_?ST_MARKET_VALUE_3?7?">'Portfolio 3B -Mar 31 2024'!$F$25</definedName>
    <definedName name="XDO_?ST_MARKET_VALUE_4?">'Portfolio 1C - Mar 31, 2024'!$F$30</definedName>
    <definedName name="XDO_?ST_MARKET_VALUE_4?1?">'Portfolio 2A - Mar 31, 2024'!$F$16</definedName>
    <definedName name="XDO_?ST_MARKET_VALUE_4?2?">'Portfolio 2B - Mar31 2024'!$F$27</definedName>
    <definedName name="XDO_?ST_MARKET_VALUE_4?3?">'Portfolio 2C - March 21 2024'!$F$26</definedName>
    <definedName name="XDO_?ST_MARKET_VALUE_4?4?">'IL06'!$F$19</definedName>
    <definedName name="XDO_?ST_MARKET_VALUE_4?5?">'Portfolio 3B -Mar 31 2024'!$F$29</definedName>
    <definedName name="XDO_?ST_MARKET_VALUE_4?6?">'Portfolio 3B -Mar 31 2024'!$F$29</definedName>
    <definedName name="XDO_?ST_PER_ASSETS_3?">'Portfolio 1C - Mar 31, 2024'!$G$26</definedName>
    <definedName name="XDO_?ST_PER_ASSETS_3?1?">'Portfolio 2A - Mar 31, 2024'!$G$12</definedName>
    <definedName name="XDO_?ST_PER_ASSETS_3?2?">'Portfolio 2B - Mar31 2024'!$G$23</definedName>
    <definedName name="XDO_?ST_PER_ASSETS_3?3?">'Portfolio 2C - March 21 2024'!$G$22</definedName>
    <definedName name="XDO_?ST_PER_ASSETS_3?4?">'IL06'!$G$15</definedName>
    <definedName name="XDO_?ST_PER_ASSETS_3?5?">'IL06'!#REF!</definedName>
    <definedName name="XDO_?ST_PER_ASSETS_3?6?">'Portfolio 3B -Mar 31 2024'!$G$25</definedName>
    <definedName name="XDO_?ST_TOTAL_MARKET_VALUE?">'Portfolio 1C - Mar 31, 2024'!$F$23:$F$25</definedName>
    <definedName name="XDO_?ST_TOTAL_MARKET_VALUE?1?">'Portfolio 2A - Mar 31, 2024'!$F$9</definedName>
    <definedName name="XDO_?ST_TOTAL_MARKET_VALUE?10?">'Portfolio 3B -Mar 31 2024'!$F$24:$F$27</definedName>
    <definedName name="XDO_?ST_TOTAL_MARKET_VALUE?11?">'Portfolio 3B -Mar 31 2024'!$F$22</definedName>
    <definedName name="XDO_?ST_TOTAL_MARKET_VALUE?2?">'Portfolio 2A - Mar 31, 2024'!$F$11:$F$20</definedName>
    <definedName name="XDO_?ST_TOTAL_MARKET_VALUE?3?">'Portfolio 2B - Mar31 2024'!$F$20</definedName>
    <definedName name="XDO_?ST_TOTAL_MARKET_VALUE?4?">'Portfolio 2B - Mar31 2024'!$F$22</definedName>
    <definedName name="XDO_?ST_TOTAL_MARKET_VALUE?5?">'Portfolio 2C - March 21 2024'!$F$19</definedName>
    <definedName name="XDO_?ST_TOTAL_MARKET_VALUE?6?">'Portfolio 2C - March 21 2024'!$F$21:$F$24</definedName>
    <definedName name="XDO_?ST_TOTAL_MARKET_VALUE?7?">'IL06'!$F$13</definedName>
    <definedName name="XDO_?ST_TOTAL_MARKET_VALUE?8?">'IL06'!#REF!</definedName>
    <definedName name="XDO_?ST_TOTAL_MARKET_VALUE?9?">'Portfolio 3B -Mar 31 2024'!$F$22</definedName>
    <definedName name="XDO_?ST_TOTAL_PER_ASSETS?">'Portfolio 1C - Mar 31, 2024'!$G$23:$G$25</definedName>
    <definedName name="XDO_?ST_TOTAL_PER_ASSETS?1?">'Portfolio 2A - Mar 31, 2024'!$G$9</definedName>
    <definedName name="XDO_?ST_TOTAL_PER_ASSETS?10?">'Portfolio 3B -Mar 31 2024'!$G$24:$G$27</definedName>
    <definedName name="XDO_?ST_TOTAL_PER_ASSETS?2?">'Portfolio 2A - Mar 31, 2024'!$G$11:$G$20</definedName>
    <definedName name="XDO_?ST_TOTAL_PER_ASSETS?3?">'Portfolio 2B - Mar31 2024'!$G$20</definedName>
    <definedName name="XDO_?ST_TOTAL_PER_ASSETS?4?">'Portfolio 2B - Mar31 2024'!$G$22</definedName>
    <definedName name="XDO_?ST_TOTAL_PER_ASSETS?5?">'Portfolio 2C - March 21 2024'!$G$19</definedName>
    <definedName name="XDO_?ST_TOTAL_PER_ASSETS?6?">'Portfolio 2C - March 21 2024'!$G$21:$G$24</definedName>
    <definedName name="XDO_?ST_TOTAL_PER_ASSETS?7?">'IL06'!$G$13</definedName>
    <definedName name="XDO_?ST_TOTAL_PER_ASSETS?8?">'IL06'!#REF!</definedName>
    <definedName name="XDO_?ST_TOTAL_PER_ASSETS?9?">'Portfolio 3B -Mar 31 2024'!$G$22</definedName>
    <definedName name="XDO_?TITLE_DATE?">'Portfolio 1C - Mar 31, 2024'!$A$3</definedName>
    <definedName name="XDO_?TITLE_DATE?1?">'Portfolio 2A - Mar 31, 2024'!$A$3</definedName>
    <definedName name="XDO_?TITLE_DATE?2?">'Portfolio 2B - Mar31 2024'!$A$3</definedName>
    <definedName name="XDO_?TITLE_DATE?3?">'Portfolio 2C - March 21 2024'!$A$3</definedName>
    <definedName name="XDO_?TITLE_DATE?4?">'IL06'!$B$3</definedName>
    <definedName name="XDO_?TITLE_DATE?5?">'Portfolio 3B -Mar 31 2024'!$A$3</definedName>
    <definedName name="XDO_?YTM_1?">'Portfolio 1C - Mar 31, 2024'!$H$7:$H$10</definedName>
    <definedName name="XDO_?YTM_1?1?">'Portfolio 2A - Mar 31, 2024'!#REF!</definedName>
    <definedName name="XDO_?YTM_1?2?">'Portfolio 2B - Mar31 2024'!$H$7:$H$11</definedName>
    <definedName name="XDO_?YTM_1?3?">'Portfolio 2C - March 21 2024'!$H$7:$H$11</definedName>
    <definedName name="XDO_?YTM_1?4?">'Portfolio 3B -Mar 31 2024'!$H$7:$H$10</definedName>
    <definedName name="XDO_?YTM_2?">'Portfolio 1C - Mar 31, 2024'!$H$10:$H$22</definedName>
    <definedName name="XDO_?YTM_2?1?">'Portfolio 2A - Mar 31, 2024'!#REF!</definedName>
    <definedName name="XDO_?YTM_2?2?">'Portfolio 2B - Mar31 2024'!$H$10:$H$19</definedName>
    <definedName name="XDO_?YTM_2?3?">'Portfolio 2C - March 21 2024'!$H$10:$H$18</definedName>
    <definedName name="XDO_?YTM_2?4?">'Portfolio 3B -Mar 31 2024'!$H$10:$H$20</definedName>
    <definedName name="XDO_?YTM_CP1?">'Portfolio 1C - Mar 31, 2024'!$H$12</definedName>
    <definedName name="XDO_?YTM_CP1?1?">'Portfolio 2A - Mar 31, 2024'!$H$6:$H$8</definedName>
    <definedName name="XDO_?YTM_CP2?">'Portfolio 1C - Mar 31, 2024'!$H$15</definedName>
    <definedName name="XDO_GROUP_?G_1?">'Portfolio 1C - Mar 31, 2024'!$A$7:$H$10</definedName>
    <definedName name="XDO_GROUP_?G_1?1?">'Portfolio 2A - Mar 31, 2024'!#REF!</definedName>
    <definedName name="XDO_GROUP_?G_1?2?">'Portfolio 2B - Mar31 2024'!$A$7:$H$11</definedName>
    <definedName name="XDO_GROUP_?G_1?3?">'Portfolio 2C - March 21 2024'!$A$7:$H$11</definedName>
    <definedName name="XDO_GROUP_?G_1?4?">'IL06'!#REF!</definedName>
    <definedName name="XDO_GROUP_?G_1?5?">'Portfolio 3B -Mar 31 2024'!$A$7:$H$10</definedName>
    <definedName name="XDO_GROUP_?G_2?">'Portfolio 1C - Mar 31, 2024'!$A$13:$H$22</definedName>
    <definedName name="XDO_GROUP_?G_2?1?">'Portfolio 2A - Mar 31, 2024'!#REF!</definedName>
    <definedName name="XDO_GROUP_?G_2?2?">'Portfolio 2B - Mar31 2024'!$A$14:$H$19</definedName>
    <definedName name="XDO_GROUP_?G_2?3?">'Portfolio 2C - March 21 2024'!$A$14:$H$18</definedName>
    <definedName name="XDO_GROUP_?G_2?4?">'IL06'!#REF!</definedName>
    <definedName name="XDO_GROUP_?G_2?5?">'Portfolio 3B -Mar 31 2024'!$A$13:$H$20</definedName>
    <definedName name="XDO_GROUP_?G_4?">'Portfolio 1C - Mar 31, 2024'!$E$25:$H$25</definedName>
    <definedName name="XDO_GROUP_?G_4?1?">'Portfolio 2A - Mar 31, 2024'!$E$11:$H$11</definedName>
    <definedName name="XDO_GROUP_?G_4?2?">'Portfolio 2B - Mar31 2024'!$E$22:$H$22</definedName>
    <definedName name="XDO_GROUP_?G_4?3?">'Portfolio 2C - March 21 2024'!$E$21:$H$21</definedName>
    <definedName name="XDO_GROUP_?G_4?4?">'IL06'!#REF!</definedName>
    <definedName name="XDO_GROUP_?G_4?5?">'Portfolio 3B -Mar 31 2024'!$E$24:$H$24</definedName>
    <definedName name="XDO_GROUP_?G_7?">'Portfolio 1C - Mar 31, 2024'!#REF!</definedName>
    <definedName name="XDO_GROUP_?G_7?1?">'Portfolio 2A - Mar 31, 2024'!$A$7:$H$8</definedName>
    <definedName name="XDO_GROUP_?G_7?2?">'Portfolio 2B - Mar31 2024'!#REF!</definedName>
    <definedName name="XDO_GROUP_?G_7?3?">'Portfolio 2C - March 21 2024'!#REF!</definedName>
    <definedName name="XDO_GROUP_?G_7?4?">'IL06'!#REF!</definedName>
    <definedName name="XDO_GROUP_?G_7?5?">'Portfolio 3B -Mar 31 2024'!#REF!</definedName>
    <definedName name="XDO_GROUP_?G_8?">'Portfolio 1C - Mar 31, 2024'!#REF!</definedName>
    <definedName name="XDO_GROUP_?G_8?1?">'Portfolio 2A - Mar 31, 2024'!#REF!</definedName>
    <definedName name="XDO_GROUP_?G_8?2?">'Portfolio 2B - Mar31 2024'!#REF!</definedName>
    <definedName name="XDO_GROUP_?G_8?3?">'Portfolio 2C - March 21 2024'!#REF!</definedName>
    <definedName name="XDO_GROUP_?G_8?4?">'IL06'!#REF!</definedName>
    <definedName name="XDO_GROUP_?G_8?5?">'Portfolio 3B -Mar 31 2024'!#REF!</definedName>
    <definedName name="XDO_GROUP_?G_9?">'Portfolio 1C - Mar 31, 2024'!#REF!</definedName>
    <definedName name="XDO_GROUP_?G_9?1?">'Portfolio 2A - Mar 31, 2024'!#REF!</definedName>
    <definedName name="XDO_GROUP_?G_9?2?">'Portfolio 2B - Mar31 2024'!#REF!</definedName>
    <definedName name="XDO_GROUP_?G_9?3?">'Portfolio 2C - March 21 2024'!#REF!</definedName>
    <definedName name="XDO_GROUP_?G_9?4?">'IL06'!#REF!</definedName>
    <definedName name="XDO_GROUP_?G_9?5?">'Portfolio 3B -Mar 31 2024'!#REF!</definedName>
  </definedNames>
  <calcPr fullCalcOnLoad="1"/>
</workbook>
</file>

<file path=xl/sharedStrings.xml><?xml version="1.0" encoding="utf-8"?>
<sst xmlns="http://schemas.openxmlformats.org/spreadsheetml/2006/main" count="2052" uniqueCount="443">
  <si>
    <t>Portfolio as on 15-Jun-2023</t>
  </si>
  <si>
    <t>Sr. No.</t>
  </si>
  <si>
    <t>Name Of Instrument</t>
  </si>
  <si>
    <t>Rating/Industry</t>
  </si>
  <si>
    <t>ISIN</t>
  </si>
  <si>
    <t>Quantity</t>
  </si>
  <si>
    <t>Market Value (In Rs. lakh)</t>
  </si>
  <si>
    <t>% To Net Assets</t>
  </si>
  <si>
    <t>YTM</t>
  </si>
  <si>
    <t>Debt instrument - listed / Awaiting listing</t>
  </si>
  <si>
    <t>Inox Wind Limited</t>
  </si>
  <si>
    <t>INE066P07026</t>
  </si>
  <si>
    <t>9.75%</t>
  </si>
  <si>
    <t>Emami Frank Ross Limited</t>
  </si>
  <si>
    <t>IND-A-</t>
  </si>
  <si>
    <t>INE711X07070</t>
  </si>
  <si>
    <t>INE066P07034</t>
  </si>
  <si>
    <t>Bhilangana Hydro Power Limited</t>
  </si>
  <si>
    <t>CARE-A+</t>
  </si>
  <si>
    <t>INE453I07195</t>
  </si>
  <si>
    <t>8.99%</t>
  </si>
  <si>
    <t>Debt Instrument-Privately Placed-Unlisted</t>
  </si>
  <si>
    <t>Shrem Enterprises Pvt Ltd</t>
  </si>
  <si>
    <t>INE0P9W07013</t>
  </si>
  <si>
    <t>DBL Infratech Private Ltd</t>
  </si>
  <si>
    <t>IND-A (CE)</t>
  </si>
  <si>
    <t>INE0KRJ07011</t>
  </si>
  <si>
    <t>Resco Global Wind Services Pvt Ltd</t>
  </si>
  <si>
    <t>INE0CJZ08019</t>
  </si>
  <si>
    <t>The Bombay Burmah Trading Corp. Ltd</t>
  </si>
  <si>
    <t>IND-AA</t>
  </si>
  <si>
    <t>INE050A07071</t>
  </si>
  <si>
    <t>Clean Max Enviro Energy Solution Pvt Ltd</t>
  </si>
  <si>
    <t>CARE-A-</t>
  </si>
  <si>
    <t>INE647U07031</t>
  </si>
  <si>
    <t>12.50%</t>
  </si>
  <si>
    <t>8.39%</t>
  </si>
  <si>
    <t>Utkarsh Trading &amp; Holdings Ltd</t>
  </si>
  <si>
    <t>INE0CUZ07026</t>
  </si>
  <si>
    <t>10.35%</t>
  </si>
  <si>
    <t>INE453I07179</t>
  </si>
  <si>
    <t>Kanchanjunga Power Company Pvt Ltd</t>
  </si>
  <si>
    <t>Commercial Paper-Listed</t>
  </si>
  <si>
    <t>Commercial Paper-Unlisted</t>
  </si>
  <si>
    <t>Total</t>
  </si>
  <si>
    <t>Tri Party Repo (TREPs)</t>
  </si>
  <si>
    <t>Cash &amp; Cash Equivalents</t>
  </si>
  <si>
    <t>Net Receivable/Payable</t>
  </si>
  <si>
    <t>Grand Total</t>
  </si>
  <si>
    <t>100.00%</t>
  </si>
  <si>
    <t>INE647U07023</t>
  </si>
  <si>
    <t>INE453I07203</t>
  </si>
  <si>
    <t>INE117N07089</t>
  </si>
  <si>
    <t>INE391V07026</t>
  </si>
  <si>
    <t>14.25%</t>
  </si>
  <si>
    <t>INE711X07062</t>
  </si>
  <si>
    <t>INE391V07042</t>
  </si>
  <si>
    <t>INE711X07096</t>
  </si>
  <si>
    <t>INE117N07097</t>
  </si>
  <si>
    <t>INE453I07211</t>
  </si>
  <si>
    <t>IL06 - IL&amp;FS IDF Series 3A</t>
  </si>
  <si>
    <t>INE711X07054</t>
  </si>
  <si>
    <t>INE453I07229</t>
  </si>
  <si>
    <t>INE117N07105</t>
  </si>
  <si>
    <t>INE0KRJ07029</t>
  </si>
  <si>
    <t>INE711X07088</t>
  </si>
  <si>
    <t>INE0CUZ07018</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</si>
  <si>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</si>
  <si>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</si>
  <si>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</si>
  <si>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</si>
  <si>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</si>
  <si>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</si>
  <si>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</si>
  <si>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</si>
  <si>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</si>
  <si>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</si>
  <si>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</si>
  <si>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</si>
  <si>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</si>
  <si>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</si>
  <si>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2B</t>
  </si>
  <si>
    <t>IL&amp;FS Infrastructure Debt Fund - Series 2C</t>
  </si>
  <si>
    <t>IL&amp;FS Infrastructure Debt Fund - Series 3B</t>
  </si>
  <si>
    <t>Note:</t>
  </si>
  <si>
    <t>IDF accounts for actual return received on investments across its schemes in calculating the NAV, as long as the investments are standard and continue to service their debt obligations</t>
  </si>
  <si>
    <t>Scheme Name</t>
  </si>
  <si>
    <t>IL&amp;FS IDF Series 1C</t>
  </si>
  <si>
    <t>IL&amp;FS IDF Series 2A</t>
  </si>
  <si>
    <t>IL&amp;FS IDF Series 2B</t>
  </si>
  <si>
    <t>IL&amp;FS IDF Series 2C</t>
  </si>
  <si>
    <t>IL&amp;FS IDF Series 3B</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</si>
  <si>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</si>
  <si>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</si>
  <si>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</si>
  <si>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</si>
  <si>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</si>
  <si>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</si>
  <si>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</si>
  <si>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</si>
  <si>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</si>
  <si>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</si>
  <si>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</si>
  <si>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</si>
  <si>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t>F.Y.</t>
  </si>
  <si>
    <t xml:space="preserve">Total no. of resolutions </t>
  </si>
  <si>
    <t>Break-up of Vote decision</t>
  </si>
  <si>
    <t>For</t>
  </si>
  <si>
    <t>Against</t>
  </si>
  <si>
    <t>Abstained</t>
  </si>
  <si>
    <t xml:space="preserve">  </t>
  </si>
  <si>
    <t>Summary of Votes cast during the F.Y. 2023-2024</t>
  </si>
  <si>
    <t>Details of Votes cast during the Financial year 2023-2024</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</si>
  <si>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</si>
  <si>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</si>
  <si>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</si>
  <si>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</si>
  <si>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</si>
  <si>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</si>
  <si>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</si>
  <si>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</si>
  <si>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</si>
  <si>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</si>
  <si>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</si>
  <si>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</si>
  <si>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</si>
  <si>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</si>
  <si>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</si>
  <si>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</si>
  <si>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</si>
  <si>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</si>
  <si>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</si>
  <si>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</si>
  <si>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</si>
  <si>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</si>
  <si>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</si>
  <si>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</si>
  <si>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</si>
  <si>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</si>
  <si>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</si>
  <si>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</si>
  <si>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</si>
  <si>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</si>
  <si>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</si>
  <si>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</si>
  <si>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</si>
  <si>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</si>
  <si>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</si>
  <si>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</si>
  <si>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</si>
  <si>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</si>
  <si>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</si>
  <si>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</si>
  <si>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</si>
  <si>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</si>
  <si>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</si>
  <si>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</si>
  <si>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</si>
  <si>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</si>
  <si>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</si>
  <si>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</si>
  <si>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</si>
  <si>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</si>
  <si>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</si>
  <si>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</si>
  <si>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</si>
  <si>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</si>
  <si>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</si>
  <si>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</si>
  <si>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</si>
  <si>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</si>
  <si>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</si>
  <si>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</si>
  <si>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</si>
  <si>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</si>
  <si>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</si>
  <si>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</si>
  <si>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</si>
  <si>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</si>
  <si>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2023-24</t>
  </si>
  <si>
    <t>Sl. No.</t>
  </si>
  <si>
    <t>Scheme Category/ Scheme Name</t>
  </si>
  <si>
    <t xml:space="preserve">Through Direct Plan </t>
  </si>
  <si>
    <t>Through Associate Distributors</t>
  </si>
  <si>
    <t>Through Non - Associate Distributors</t>
  </si>
  <si>
    <t>GRAND TOTAL</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</si>
  <si>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</si>
  <si>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</si>
  <si>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</si>
  <si>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</si>
  <si>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</si>
  <si>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</si>
  <si>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</si>
  <si>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</si>
  <si>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</si>
  <si>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</si>
  <si>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</si>
  <si>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</si>
  <si>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</si>
  <si>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</si>
  <si>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</si>
  <si>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</si>
  <si>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</si>
  <si>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</si>
  <si>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</si>
  <si>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</si>
  <si>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</si>
  <si>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</si>
  <si>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</si>
  <si>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</si>
  <si>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</si>
  <si>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</si>
  <si>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</si>
  <si>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</si>
  <si>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</si>
  <si>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</si>
  <si>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</si>
  <si>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</si>
  <si>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</si>
  <si>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</si>
  <si>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</si>
  <si>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</si>
  <si>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</si>
  <si>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</si>
  <si>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</si>
  <si>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</si>
  <si>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</si>
  <si>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</si>
  <si>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</si>
  <si>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</si>
  <si>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</si>
  <si>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</si>
  <si>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</si>
  <si>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</si>
  <si>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</si>
  <si>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3 : Banks/FIs</t>
  </si>
  <si>
    <t>4 : FIIs/FPIs</t>
  </si>
  <si>
    <t>5 : High Networth Individuals</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</si>
  <si>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</si>
  <si>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</si>
  <si>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</si>
  <si>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</si>
  <si>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</si>
  <si>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</si>
  <si>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</si>
  <si>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</si>
  <si>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</si>
  <si>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</si>
  <si>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</si>
  <si>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</si>
  <si>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</si>
  <si>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</si>
  <si>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</si>
  <si>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</si>
  <si>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</si>
  <si>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</si>
  <si>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</si>
  <si>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</si>
  <si>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</si>
  <si>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</si>
  <si>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</si>
  <si>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</si>
  <si>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</si>
  <si>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</si>
  <si>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</si>
  <si>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</si>
  <si>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</si>
  <si>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</si>
  <si>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</si>
  <si>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</si>
  <si>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</si>
  <si>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</si>
  <si>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</si>
  <si>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</si>
  <si>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</si>
  <si>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</si>
  <si>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</si>
  <si>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</si>
  <si>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</si>
  <si>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</si>
  <si>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</si>
  <si>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INE733E08213</t>
  </si>
  <si>
    <t>CRISIL-AA+</t>
  </si>
  <si>
    <t>NTPC Limited</t>
  </si>
  <si>
    <t>IND-AAA</t>
  </si>
  <si>
    <t>10.50%</t>
  </si>
  <si>
    <t>10.25%</t>
  </si>
  <si>
    <t>IND-A+</t>
  </si>
  <si>
    <t>CLIENT ID</t>
  </si>
  <si>
    <t>CLIENT NAME</t>
  </si>
  <si>
    <t>DATE</t>
  </si>
  <si>
    <t>NAV</t>
  </si>
  <si>
    <t>100006</t>
  </si>
  <si>
    <t>IL&amp;FS IDF Series 1C - Growth</t>
  </si>
  <si>
    <t>100009</t>
  </si>
  <si>
    <t>IL&amp;FS IDF Series 1C - Dividend Payout</t>
  </si>
  <si>
    <t>100015</t>
  </si>
  <si>
    <t>IL&amp;FS IDF Series - 2B - Growth</t>
  </si>
  <si>
    <t>100016</t>
  </si>
  <si>
    <t>IL&amp;FS IDF Series - 2A - Growth</t>
  </si>
  <si>
    <t>100017</t>
  </si>
  <si>
    <t>IL&amp;FS IDF Series - 2C - Growth</t>
  </si>
  <si>
    <t>100026</t>
  </si>
  <si>
    <t>IL&amp;FS IDF Series 3B - Growth - Direct</t>
  </si>
  <si>
    <t>100027</t>
  </si>
  <si>
    <t>IL&amp;FS IDF Series 3B - Dividend payout</t>
  </si>
  <si>
    <t>IL&amp;FS Infrastructure Debt Fund - Series 1C</t>
  </si>
  <si>
    <t>IL&amp;FS Infrastructure Debt Fund - Series 2A</t>
  </si>
  <si>
    <t>Shrem Infra Invest Pvt Ltd</t>
  </si>
  <si>
    <t>TOTAL</t>
  </si>
  <si>
    <t>Tata Realty and Infrastructure Limited</t>
  </si>
  <si>
    <t>ICRA-AA+</t>
  </si>
  <si>
    <t>INE371K08169</t>
  </si>
  <si>
    <t>7.89%</t>
  </si>
  <si>
    <t>Jamnagar Utilities &amp; Power Pvt Ltd</t>
  </si>
  <si>
    <t>CRISIL-AAA</t>
  </si>
  <si>
    <t>INE936D07075</t>
  </si>
  <si>
    <t>7.62%</t>
  </si>
  <si>
    <t>Bharti Hexacom Limited</t>
  </si>
  <si>
    <t>INE343G08026</t>
  </si>
  <si>
    <t>INE733E07JO9</t>
  </si>
  <si>
    <t>7.50%</t>
  </si>
  <si>
    <t>Power Grid Corporation of India Limited</t>
  </si>
  <si>
    <t>INE752E07LQ0</t>
  </si>
  <si>
    <t>T30</t>
  </si>
  <si>
    <t>B30</t>
  </si>
  <si>
    <t>IL&amp;FS Mutual Fund Infrastructure Debt Fund (All figures in Rs. Crore)</t>
  </si>
  <si>
    <t>CRISIL-AA+ (CE)</t>
  </si>
  <si>
    <t>CARE-A+ (CE)</t>
  </si>
  <si>
    <t>INE0CJZ08043</t>
  </si>
  <si>
    <t>9.40%</t>
  </si>
  <si>
    <t>INE0CJZ08035</t>
  </si>
  <si>
    <t>INE0CUZ07059</t>
  </si>
  <si>
    <t>11.00%</t>
  </si>
  <si>
    <t>9.00%</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</si>
  <si>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</si>
  <si>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</si>
  <si>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</si>
  <si>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</si>
  <si>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</si>
  <si>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</si>
  <si>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</si>
  <si>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</si>
  <si>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</si>
  <si>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</si>
  <si>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</si>
  <si>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</si>
  <si>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</si>
  <si>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</si>
  <si>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</si>
  <si>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</si>
  <si>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</si>
  <si>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</si>
  <si>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</si>
  <si>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</si>
  <si>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</si>
  <si>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</si>
  <si>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</si>
  <si>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</si>
  <si>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</si>
  <si>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</si>
  <si>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</si>
  <si>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</si>
  <si>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</si>
  <si>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</si>
  <si>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</si>
  <si>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</si>
  <si>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t>
  </si>
  <si>
    <t>BUY</t>
  </si>
  <si>
    <t>Not Applicable</t>
  </si>
  <si>
    <t>IL&amp;FS IDF</t>
  </si>
  <si>
    <t>Close ended</t>
  </si>
  <si>
    <t>6.7500                                             N</t>
  </si>
  <si>
    <t>Debentures</t>
  </si>
  <si>
    <t>ICICI Securities Limited</t>
  </si>
  <si>
    <t>ICRA-A1+</t>
  </si>
  <si>
    <t>INE763G14TI8</t>
  </si>
  <si>
    <t>8.50%</t>
  </si>
  <si>
    <t>Aum as on 29/02/2024</t>
  </si>
  <si>
    <t>Amt In cr</t>
  </si>
  <si>
    <t>I : Contribution of sponsor and its associates in AUM</t>
  </si>
  <si>
    <t>II : Contribution of other than sponsor and its associates in AUM</t>
  </si>
  <si>
    <t>6.5900                                             N</t>
  </si>
  <si>
    <t>6.3000                                             N</t>
  </si>
  <si>
    <t>Listed</t>
  </si>
  <si>
    <t>29-04-2024</t>
  </si>
  <si>
    <t>01-03-2024</t>
  </si>
  <si>
    <t>I : Contribution of sponsor and its associates in AAUM</t>
  </si>
  <si>
    <t>II : Contribution of other than sponsor and its associates in AAUM</t>
  </si>
  <si>
    <t>Portfolio as on 15-Mar-2024</t>
  </si>
  <si>
    <t>7.44%</t>
  </si>
  <si>
    <t>CARE-AA- / IND-AA</t>
  </si>
  <si>
    <t>Portfolio as on 31-Mar-2024</t>
  </si>
  <si>
    <t>IL&amp;FS Infrastructure Debt Fund - series 3B</t>
  </si>
  <si>
    <t>NTPC LIMITED SR 77 5.78 NCD 29AP24</t>
  </si>
  <si>
    <t>AAA</t>
  </si>
  <si>
    <t>IND</t>
  </si>
  <si>
    <t>14-03-2024</t>
  </si>
  <si>
    <t>Secondary Through Market</t>
  </si>
  <si>
    <t>TREPS 02-Apr-2024 DEPO 10</t>
  </si>
  <si>
    <t>INCBLO020424</t>
  </si>
  <si>
    <t>02-04-2024</t>
  </si>
  <si>
    <t>30-03-2024</t>
  </si>
  <si>
    <t>6.2000                                             N</t>
  </si>
  <si>
    <t>28-03-2024</t>
  </si>
  <si>
    <t>6.8500                                             N</t>
  </si>
  <si>
    <t>6.9000                                             N</t>
  </si>
  <si>
    <t>TREPS 04-Mar-2024 DEPO 10</t>
  </si>
  <si>
    <t>INCBLO040324</t>
  </si>
  <si>
    <t>04-03-2024</t>
  </si>
  <si>
    <t>TREPS 05-Mar-2024 DEPO 10</t>
  </si>
  <si>
    <t>INCBLO050324</t>
  </si>
  <si>
    <t>05-03-2024</t>
  </si>
  <si>
    <t>6.2900                                             N</t>
  </si>
  <si>
    <t>TREPS 06-Mar-2024 DEPO 10</t>
  </si>
  <si>
    <t>INCBLO060324</t>
  </si>
  <si>
    <t>06-03-2024</t>
  </si>
  <si>
    <t>6.2800                                             N</t>
  </si>
  <si>
    <t>TREPS 13-Mar-2024 DEPO 10</t>
  </si>
  <si>
    <t>INCBLO130324</t>
  </si>
  <si>
    <t>13-03-2024</t>
  </si>
  <si>
    <t>6.5000                                             N</t>
  </si>
  <si>
    <t>TREPS 14-Mar-2024 DEPO 10</t>
  </si>
  <si>
    <t>INCBLO140324</t>
  </si>
  <si>
    <t>6.3400                                             N</t>
  </si>
  <si>
    <t>TREPS 18-Mar-2024 DEPO 10</t>
  </si>
  <si>
    <t>INCBLO180324</t>
  </si>
  <si>
    <t>18-03-2024</t>
  </si>
  <si>
    <t>TREPS 26-Mar-2024 DEPO 10</t>
  </si>
  <si>
    <t>INCBLO260324</t>
  </si>
  <si>
    <t>26-03-2024</t>
  </si>
  <si>
    <t>6.4500                                             N</t>
  </si>
  <si>
    <t>TREPS 27-Mar-2024 DEPO 10</t>
  </si>
  <si>
    <t>INCBLO270324</t>
  </si>
  <si>
    <t>27-03-2024</t>
  </si>
  <si>
    <t>TREPS 28-Mar-2024 DEPO 10</t>
  </si>
  <si>
    <t>INCBLO280324</t>
  </si>
  <si>
    <t>31-03-2024</t>
  </si>
  <si>
    <t>Mar-2024</t>
  </si>
  <si>
    <t>IL&amp;FS Mutual Fund Infrastructure Debt Fund : Net Average Assets Under Management (AAUM) as on 31 March,2024 (All Figure in Rs. Crore)</t>
  </si>
  <si>
    <t>IL&amp;FS Mutual Fund Infrastructure Debt Fund : Net Assets Under Management (AUM) as on 31 March,2024 (All Figure in Rs. Crore)</t>
  </si>
  <si>
    <t>Table showing State wise /Union Territory wise contribution to AUM of category of schemes as on 31-March-2024</t>
  </si>
  <si>
    <t>Details of Votes cast during the quarter ended March, of the Financial year 2023-2024</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</si>
</sst>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_ * #,##0_)_£_ ;_ * \(#,##0\)_£_ ;_ * &quot;-&quot;??_)_£_ ;_ @_ "/>
    <numFmt numFmtId="189" formatCode="dd\-mm\-yyyy"/>
    <numFmt numFmtId="190" formatCode="0.000000"/>
    <numFmt numFmtId="191" formatCode="0.0000"/>
    <numFmt numFmtId="192" formatCode="0.0000000"/>
    <numFmt numFmtId="193" formatCode="0.000"/>
    <numFmt numFmtId="194" formatCode="0.00000"/>
    <numFmt numFmtId="195" formatCode="#,##0.0000"/>
  </numFmts>
  <fonts count="70">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11"/>
      <name val="Trebuchet MS"/>
      <family val="2"/>
    </font>
    <font>
      <b/>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9"/>
      <name val="Calibri"/>
      <family val="2"/>
    </font>
    <font>
      <sz val="10"/>
      <color indexed="8"/>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0"/>
      <color indexed="8"/>
      <name val="Times New Roman"/>
      <family val="1"/>
    </font>
    <font>
      <b/>
      <sz val="10"/>
      <color indexed="8"/>
      <name val="Times New Roman"/>
      <family val="1"/>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sz val="10"/>
      <color theme="1"/>
      <name val="Times New Roman"/>
      <family val="1"/>
    </font>
    <font>
      <b/>
      <sz val="10"/>
      <color rgb="FF000000"/>
      <name val="Times New Roman"/>
      <family val="1"/>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0" tint="-0.3499799966812134"/>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theme="0" tint="-0.4999699890613556"/>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medium"/>
      <right style="medium"/>
      <top/>
      <bottom style="medium"/>
    </border>
    <border>
      <left/>
      <right style="medium"/>
      <top/>
      <bottom style="medium"/>
    </border>
    <border>
      <left style="thin">
        <color rgb="FF000000"/>
      </left>
      <right style="thin">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thin"/>
      <right/>
      <top style="thin"/>
      <bottom style="thin"/>
    </border>
    <border>
      <left style="medium"/>
      <right style="medium"/>
      <top style="thin"/>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medium"/>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color indexed="8"/>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style="thin">
        <color rgb="FF000000"/>
      </top>
      <bottom>
        <color indexed="8"/>
      </bottom>
    </border>
    <border>
      <left style="thin">
        <color rgb="FF000000"/>
      </left>
      <right style="thin">
        <color rgb="FF000000"/>
      </right>
      <top/>
      <bottom/>
    </border>
    <border>
      <left style="thin">
        <color rgb="FF000000"/>
      </left>
      <right style="thin">
        <color rgb="FF000000"/>
      </right>
      <top>
        <color indexed="8"/>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8">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0" fillId="0" borderId="0" xfId="0" applyAlignment="1">
      <alignment/>
    </xf>
    <xf numFmtId="0" fontId="0" fillId="0" borderId="0" xfId="0" applyBorder="1" applyAlignment="1">
      <alignment/>
    </xf>
    <xf numFmtId="0" fontId="0" fillId="0" borderId="10" xfId="0" applyBorder="1" applyAlignment="1">
      <alignment/>
    </xf>
    <xf numFmtId="0" fontId="16" fillId="0" borderId="0" xfId="0" applyFont="1" applyAlignment="1">
      <alignment horizontal="left" indent="6"/>
    </xf>
    <xf numFmtId="0" fontId="65" fillId="0" borderId="15" xfId="0" applyFont="1" applyBorder="1" applyAlignment="1">
      <alignment horizontal="center" vertical="top" wrapText="1"/>
    </xf>
    <xf numFmtId="0" fontId="65" fillId="0" borderId="16" xfId="0" applyFont="1" applyBorder="1" applyAlignment="1">
      <alignment horizontal="center" vertical="top" wrapText="1"/>
    </xf>
    <xf numFmtId="0" fontId="16" fillId="0" borderId="0" xfId="0" applyFont="1" applyAlignment="1">
      <alignment/>
    </xf>
    <xf numFmtId="0" fontId="19" fillId="0" borderId="0" xfId="0" applyFont="1" applyAlignment="1">
      <alignment/>
    </xf>
    <xf numFmtId="0" fontId="0" fillId="0" borderId="17" xfId="0" applyBorder="1" applyAlignment="1">
      <alignment horizontal="center" vertical="top" wrapText="1"/>
    </xf>
    <xf numFmtId="0" fontId="0" fillId="0" borderId="17" xfId="0" applyBorder="1" applyAlignment="1">
      <alignment horizontal="left" vertical="top" wrapText="1"/>
    </xf>
    <xf numFmtId="17" fontId="0" fillId="0" borderId="17"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18" xfId="0" applyBorder="1" applyAlignment="1">
      <alignment horizontal="center" vertical="top" wrapText="1"/>
    </xf>
    <xf numFmtId="2" fontId="22" fillId="0" borderId="10" xfId="59" applyNumberFormat="1" applyFont="1" applyFill="1" applyBorder="1" applyAlignment="1">
      <alignment horizontal="center" vertical="top" wrapText="1"/>
      <protection/>
    </xf>
    <xf numFmtId="0" fontId="25" fillId="0" borderId="10" xfId="58" applyFont="1" applyBorder="1" applyAlignment="1">
      <alignment horizontal="center"/>
      <protection/>
    </xf>
    <xf numFmtId="0" fontId="25" fillId="0" borderId="10" xfId="58" applyFont="1" applyBorder="1" applyAlignment="1">
      <alignment horizontal="left"/>
      <protection/>
    </xf>
    <xf numFmtId="0" fontId="25" fillId="0" borderId="10" xfId="58" applyFont="1" applyBorder="1">
      <alignment/>
      <protection/>
    </xf>
    <xf numFmtId="2" fontId="0" fillId="0" borderId="10" xfId="0" applyNumberFormat="1" applyBorder="1" applyAlignment="1">
      <alignment/>
    </xf>
    <xf numFmtId="0" fontId="22" fillId="0" borderId="19" xfId="59" applyNumberFormat="1" applyFont="1" applyFill="1" applyBorder="1" applyAlignment="1">
      <alignment horizontal="center" wrapText="1"/>
      <protection/>
    </xf>
    <xf numFmtId="0" fontId="22" fillId="0" borderId="10" xfId="59" applyNumberFormat="1" applyFont="1" applyFill="1" applyBorder="1" applyAlignment="1">
      <alignment horizontal="center" wrapText="1"/>
      <protection/>
    </xf>
    <xf numFmtId="0" fontId="22" fillId="0" borderId="20" xfId="59" applyNumberFormat="1" applyFont="1" applyFill="1" applyBorder="1" applyAlignment="1">
      <alignment horizontal="center" wrapText="1"/>
      <protection/>
    </xf>
    <xf numFmtId="0" fontId="23" fillId="0" borderId="21" xfId="0" applyFont="1" applyBorder="1" applyAlignment="1">
      <alignment/>
    </xf>
    <xf numFmtId="0" fontId="23" fillId="0" borderId="22" xfId="0" applyFont="1" applyBorder="1" applyAlignment="1">
      <alignment wrapText="1"/>
    </xf>
    <xf numFmtId="0" fontId="0" fillId="0" borderId="22" xfId="0" applyFont="1" applyBorder="1" applyAlignment="1">
      <alignment wrapText="1"/>
    </xf>
    <xf numFmtId="0" fontId="0" fillId="0" borderId="22" xfId="0" applyBorder="1" applyAlignment="1">
      <alignment horizontal="right"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wrapText="1"/>
    </xf>
    <xf numFmtId="1" fontId="0" fillId="0" borderId="10" xfId="0" applyNumberFormat="1" applyBorder="1" applyAlignment="1">
      <alignment/>
    </xf>
    <xf numFmtId="191" fontId="0" fillId="0" borderId="21" xfId="0" applyNumberFormat="1" applyBorder="1" applyAlignment="1">
      <alignment/>
    </xf>
    <xf numFmtId="0" fontId="23" fillId="0" borderId="22" xfId="0" applyFont="1" applyBorder="1" applyAlignment="1">
      <alignment horizontal="right" wrapText="1"/>
    </xf>
    <xf numFmtId="0" fontId="24" fillId="0" borderId="22" xfId="0" applyFont="1" applyBorder="1" applyAlignment="1">
      <alignment wrapText="1"/>
    </xf>
    <xf numFmtId="0" fontId="23" fillId="0" borderId="0" xfId="0" applyFont="1" applyBorder="1" applyAlignment="1">
      <alignment/>
    </xf>
    <xf numFmtId="0" fontId="23" fillId="0" borderId="19" xfId="0" applyFont="1" applyBorder="1" applyAlignment="1">
      <alignment/>
    </xf>
    <xf numFmtId="0" fontId="23" fillId="0" borderId="10" xfId="0" applyFont="1" applyBorder="1" applyAlignment="1">
      <alignment/>
    </xf>
    <xf numFmtId="0" fontId="23" fillId="0" borderId="20" xfId="0" applyFont="1" applyBorder="1" applyAlignment="1">
      <alignment/>
    </xf>
    <xf numFmtId="0" fontId="23" fillId="0" borderId="22" xfId="0" applyFont="1" applyBorder="1" applyAlignment="1">
      <alignment horizontal="center" wrapText="1"/>
    </xf>
    <xf numFmtId="0" fontId="23" fillId="0" borderId="23" xfId="0" applyFont="1" applyBorder="1" applyAlignment="1">
      <alignment horizontal="right"/>
    </xf>
    <xf numFmtId="0" fontId="0" fillId="0" borderId="10" xfId="0" applyBorder="1" applyAlignment="1">
      <alignment horizontal="center"/>
    </xf>
    <xf numFmtId="2" fontId="22" fillId="0" borderId="23" xfId="59" applyNumberFormat="1" applyFont="1" applyFill="1" applyBorder="1">
      <alignment/>
      <protection/>
    </xf>
    <xf numFmtId="0" fontId="0" fillId="0" borderId="24" xfId="0" applyBorder="1" applyAlignment="1">
      <alignment/>
    </xf>
    <xf numFmtId="0" fontId="0" fillId="0" borderId="23" xfId="0" applyBorder="1" applyAlignment="1">
      <alignment/>
    </xf>
    <xf numFmtId="0" fontId="23" fillId="0" borderId="25" xfId="0" applyFont="1" applyBorder="1" applyAlignment="1">
      <alignment/>
    </xf>
    <xf numFmtId="0" fontId="23" fillId="0" borderId="0" xfId="0" applyFont="1" applyBorder="1" applyAlignment="1">
      <alignment horizontal="right" wrapText="1"/>
    </xf>
    <xf numFmtId="0" fontId="23" fillId="0" borderId="0" xfId="0" applyFont="1" applyFill="1" applyBorder="1" applyAlignment="1">
      <alignment/>
    </xf>
    <xf numFmtId="0" fontId="18" fillId="0" borderId="26" xfId="0" applyFont="1" applyBorder="1" applyAlignment="1">
      <alignment vertical="top" wrapText="1"/>
    </xf>
    <xf numFmtId="0" fontId="18" fillId="0" borderId="27" xfId="0" applyFont="1" applyBorder="1" applyAlignment="1">
      <alignment horizontal="center" vertical="top" wrapText="1"/>
    </xf>
    <xf numFmtId="0" fontId="63" fillId="37" borderId="10" xfId="0" applyFont="1" applyFill="1" applyBorder="1" applyAlignment="1">
      <alignment/>
    </xf>
    <xf numFmtId="10" fontId="0" fillId="0" borderId="28" xfId="0" applyNumberFormat="1" applyBorder="1" applyAlignment="1">
      <alignment/>
    </xf>
    <xf numFmtId="10" fontId="12" fillId="0" borderId="13" xfId="64" applyNumberFormat="1" applyFont="1" applyFill="1" applyBorder="1" applyAlignment="1">
      <alignment horizontal="right" wrapText="1"/>
    </xf>
    <xf numFmtId="0" fontId="0" fillId="0" borderId="19" xfId="0" applyBorder="1" applyAlignment="1">
      <alignment horizontal="center"/>
    </xf>
    <xf numFmtId="2" fontId="0" fillId="0" borderId="0" xfId="0" applyNumberFormat="1" applyAlignment="1">
      <alignment/>
    </xf>
    <xf numFmtId="192" fontId="0" fillId="0" borderId="0" xfId="0" applyNumberFormat="1" applyAlignment="1">
      <alignment/>
    </xf>
    <xf numFmtId="0" fontId="0" fillId="0" borderId="0" xfId="0" applyFont="1" applyFill="1" applyBorder="1" applyAlignment="1">
      <alignment horizontal="left" vertical="top"/>
    </xf>
    <xf numFmtId="0" fontId="66" fillId="0" borderId="0" xfId="0" applyFont="1" applyFill="1" applyBorder="1" applyAlignment="1">
      <alignment horizontal="left" vertical="top"/>
    </xf>
    <xf numFmtId="0" fontId="26" fillId="38" borderId="10" xfId="60" applyFont="1" applyFill="1" applyBorder="1" applyAlignment="1">
      <alignment horizontal="center" vertical="center" wrapText="1"/>
    </xf>
    <xf numFmtId="0" fontId="67" fillId="38" borderId="10" xfId="60" applyFont="1" applyFill="1" applyBorder="1" applyAlignment="1">
      <alignment horizontal="center" vertical="top" wrapText="1"/>
    </xf>
    <xf numFmtId="0" fontId="67" fillId="38" borderId="10" xfId="60"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91" fontId="0" fillId="0" borderId="10" xfId="0" applyNumberFormat="1" applyBorder="1" applyAlignment="1">
      <alignment/>
    </xf>
    <xf numFmtId="22" fontId="0" fillId="0" borderId="0" xfId="0" applyNumberFormat="1" applyAlignment="1">
      <alignment/>
    </xf>
    <xf numFmtId="183" fontId="27" fillId="0" borderId="0" xfId="0" applyNumberFormat="1" applyFont="1" applyAlignment="1">
      <alignment/>
    </xf>
    <xf numFmtId="177" fontId="0" fillId="0" borderId="0" xfId="0" applyNumberFormat="1" applyAlignment="1">
      <alignment/>
    </xf>
    <xf numFmtId="191" fontId="0" fillId="0" borderId="0" xfId="0" applyNumberFormat="1" applyAlignment="1" applyProtection="1">
      <alignment/>
      <protection locked="0"/>
    </xf>
    <xf numFmtId="4" fontId="0" fillId="39" borderId="10" xfId="0" applyNumberFormat="1" applyFill="1" applyBorder="1" applyAlignment="1">
      <alignment/>
    </xf>
    <xf numFmtId="10" fontId="12" fillId="32" borderId="13" xfId="0" applyNumberFormat="1" applyFont="1" applyFill="1" applyBorder="1" applyAlignment="1">
      <alignment horizontal="right" wrapText="1"/>
    </xf>
    <xf numFmtId="10" fontId="12" fillId="32" borderId="13" xfId="64" applyNumberFormat="1" applyFont="1" applyFill="1" applyBorder="1" applyAlignment="1">
      <alignment horizontal="right" wrapText="1"/>
    </xf>
    <xf numFmtId="4" fontId="0" fillId="0" borderId="0" xfId="0" applyNumberFormat="1" applyAlignment="1">
      <alignment/>
    </xf>
    <xf numFmtId="10" fontId="0" fillId="0" borderId="10" xfId="0" applyNumberFormat="1" applyBorder="1" applyAlignment="1">
      <alignment/>
    </xf>
    <xf numFmtId="0" fontId="63" fillId="40" borderId="10" xfId="0" applyFont="1" applyFill="1" applyBorder="1" applyAlignment="1">
      <alignment/>
    </xf>
    <xf numFmtId="4" fontId="63" fillId="40" borderId="10" xfId="0" applyNumberFormat="1" applyFont="1" applyFill="1" applyBorder="1" applyAlignment="1">
      <alignment/>
    </xf>
    <xf numFmtId="2" fontId="0" fillId="0" borderId="21" xfId="0" applyNumberFormat="1" applyBorder="1" applyAlignment="1">
      <alignment/>
    </xf>
    <xf numFmtId="0" fontId="0" fillId="0" borderId="24" xfId="0" applyBorder="1" applyAlignment="1">
      <alignment horizontal="center"/>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0" xfId="0" applyAlignment="1">
      <alignment horizontal="left" wrapText="1"/>
    </xf>
    <xf numFmtId="0" fontId="0" fillId="0" borderId="29" xfId="0" applyBorder="1" applyAlignment="1">
      <alignment horizontal="center"/>
    </xf>
    <xf numFmtId="0" fontId="0" fillId="0" borderId="30"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23" fillId="0" borderId="29" xfId="0" applyFont="1" applyBorder="1" applyAlignment="1">
      <alignment horizontal="center"/>
    </xf>
    <xf numFmtId="0" fontId="23" fillId="0" borderId="30" xfId="0" applyFont="1" applyBorder="1" applyAlignment="1">
      <alignment horizontal="center"/>
    </xf>
    <xf numFmtId="0" fontId="23" fillId="0" borderId="22" xfId="0" applyFont="1" applyBorder="1" applyAlignment="1">
      <alignment horizontal="center"/>
    </xf>
    <xf numFmtId="2" fontId="21" fillId="0" borderId="31" xfId="59" applyNumberFormat="1" applyFont="1" applyFill="1" applyBorder="1" applyAlignment="1">
      <alignment horizontal="center" vertical="top" wrapText="1"/>
      <protection/>
    </xf>
    <xf numFmtId="2" fontId="21" fillId="0" borderId="32" xfId="59" applyNumberFormat="1" applyFont="1" applyFill="1" applyBorder="1" applyAlignment="1">
      <alignment horizontal="center" vertical="top" wrapText="1"/>
      <protection/>
    </xf>
    <xf numFmtId="2" fontId="21" fillId="0" borderId="33" xfId="59" applyNumberFormat="1" applyFont="1" applyFill="1" applyBorder="1" applyAlignment="1">
      <alignment horizontal="center" vertical="top" wrapText="1"/>
      <protection/>
    </xf>
    <xf numFmtId="2" fontId="21" fillId="0" borderId="34" xfId="59" applyNumberFormat="1" applyFont="1" applyFill="1" applyBorder="1" applyAlignment="1">
      <alignment horizontal="center" vertical="top" wrapText="1"/>
      <protection/>
    </xf>
    <xf numFmtId="2" fontId="21" fillId="0" borderId="35" xfId="59" applyNumberFormat="1" applyFont="1" applyFill="1" applyBorder="1" applyAlignment="1">
      <alignment horizontal="center" vertical="top" wrapText="1"/>
      <protection/>
    </xf>
    <xf numFmtId="2" fontId="21" fillId="0" borderId="36" xfId="59" applyNumberFormat="1" applyFont="1" applyFill="1" applyBorder="1" applyAlignment="1">
      <alignment horizontal="center" vertical="top" wrapText="1"/>
      <protection/>
    </xf>
    <xf numFmtId="2" fontId="21" fillId="0" borderId="37" xfId="59" applyNumberFormat="1" applyFont="1" applyFill="1" applyBorder="1" applyAlignment="1">
      <alignment horizontal="center"/>
      <protection/>
    </xf>
    <xf numFmtId="2" fontId="21" fillId="0" borderId="38" xfId="59" applyNumberFormat="1" applyFont="1" applyFill="1" applyBorder="1" applyAlignment="1">
      <alignment horizontal="center"/>
      <protection/>
    </xf>
    <xf numFmtId="2" fontId="21" fillId="0" borderId="39" xfId="59" applyNumberFormat="1" applyFont="1" applyFill="1" applyBorder="1" applyAlignment="1">
      <alignment horizontal="center"/>
      <protection/>
    </xf>
    <xf numFmtId="49" fontId="68" fillId="0" borderId="40" xfId="58" applyNumberFormat="1" applyFont="1" applyFill="1" applyBorder="1" applyAlignment="1">
      <alignment horizontal="center" vertical="center" wrapText="1"/>
      <protection/>
    </xf>
    <xf numFmtId="49" fontId="68" fillId="0" borderId="21" xfId="58" applyNumberFormat="1" applyFont="1" applyFill="1" applyBorder="1" applyAlignment="1">
      <alignment horizontal="center" vertical="center" wrapText="1"/>
      <protection/>
    </xf>
    <xf numFmtId="49" fontId="68" fillId="0" borderId="36" xfId="58" applyNumberFormat="1" applyFont="1" applyFill="1" applyBorder="1" applyAlignment="1">
      <alignment horizontal="center" vertical="center" wrapText="1"/>
      <protection/>
    </xf>
    <xf numFmtId="49" fontId="68" fillId="0" borderId="22" xfId="58" applyNumberFormat="1" applyFont="1" applyFill="1" applyBorder="1" applyAlignment="1">
      <alignment horizontal="center" vertical="center" wrapText="1"/>
      <protection/>
    </xf>
    <xf numFmtId="2" fontId="20" fillId="0" borderId="37" xfId="59" applyNumberFormat="1" applyFont="1" applyFill="1" applyBorder="1" applyAlignment="1">
      <alignment horizontal="center" vertical="top" wrapText="1"/>
      <protection/>
    </xf>
    <xf numFmtId="2" fontId="20" fillId="0" borderId="38" xfId="59" applyNumberFormat="1" applyFont="1" applyFill="1" applyBorder="1" applyAlignment="1">
      <alignment horizontal="center" vertical="top" wrapText="1"/>
      <protection/>
    </xf>
    <xf numFmtId="2" fontId="20" fillId="0" borderId="39" xfId="59" applyNumberFormat="1" applyFont="1" applyFill="1" applyBorder="1" applyAlignment="1">
      <alignment horizontal="center" vertical="top" wrapText="1"/>
      <protection/>
    </xf>
    <xf numFmtId="2" fontId="21" fillId="0" borderId="37" xfId="59" applyNumberFormat="1" applyFont="1" applyFill="1" applyBorder="1" applyAlignment="1">
      <alignment horizontal="center" vertical="top" wrapText="1"/>
      <protection/>
    </xf>
    <xf numFmtId="2" fontId="21" fillId="0" borderId="38" xfId="59" applyNumberFormat="1" applyFont="1" applyFill="1" applyBorder="1" applyAlignment="1">
      <alignment horizontal="center" vertical="top" wrapText="1"/>
      <protection/>
    </xf>
    <xf numFmtId="2" fontId="21" fillId="0" borderId="39" xfId="59" applyNumberFormat="1" applyFont="1" applyFill="1" applyBorder="1" applyAlignment="1">
      <alignment horizontal="center" vertical="top" wrapText="1"/>
      <protection/>
    </xf>
    <xf numFmtId="3" fontId="21" fillId="0" borderId="41" xfId="59" applyNumberFormat="1" applyFont="1" applyFill="1" applyBorder="1" applyAlignment="1">
      <alignment horizontal="center" vertical="center" wrapText="1"/>
      <protection/>
    </xf>
    <xf numFmtId="3" fontId="21" fillId="0" borderId="42" xfId="59" applyNumberFormat="1" applyFont="1" applyFill="1" applyBorder="1" applyAlignment="1">
      <alignment horizontal="center" vertical="center" wrapText="1"/>
      <protection/>
    </xf>
    <xf numFmtId="3" fontId="21" fillId="0" borderId="43" xfId="59" applyNumberFormat="1" applyFont="1" applyFill="1" applyBorder="1" applyAlignment="1">
      <alignment horizontal="center" vertical="center" wrapText="1"/>
      <protection/>
    </xf>
    <xf numFmtId="0" fontId="23" fillId="0" borderId="24" xfId="0" applyFont="1" applyBorder="1" applyAlignment="1">
      <alignment horizontal="center"/>
    </xf>
    <xf numFmtId="0" fontId="23" fillId="0" borderId="23" xfId="0" applyFont="1" applyBorder="1" applyAlignment="1">
      <alignment horizontal="center"/>
    </xf>
    <xf numFmtId="0" fontId="69" fillId="0" borderId="44" xfId="0" applyFont="1" applyBorder="1" applyAlignment="1">
      <alignment horizontal="center" vertical="top" wrapText="1"/>
    </xf>
    <xf numFmtId="0" fontId="69" fillId="0" borderId="45" xfId="0" applyFont="1" applyBorder="1" applyAlignment="1">
      <alignment horizontal="center" vertical="top" wrapText="1"/>
    </xf>
    <xf numFmtId="0" fontId="69" fillId="0" borderId="46" xfId="0" applyFont="1" applyBorder="1" applyAlignment="1">
      <alignment horizontal="center" vertical="top" wrapText="1"/>
    </xf>
    <xf numFmtId="0" fontId="69"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50" xfId="0" applyFont="1" applyBorder="1" applyAlignment="1">
      <alignment horizontal="center" vertical="top" wrapText="1"/>
    </xf>
    <xf numFmtId="0" fontId="18" fillId="0" borderId="51" xfId="0" applyFont="1" applyBorder="1" applyAlignment="1">
      <alignment vertical="top" wrapText="1"/>
    </xf>
    <xf numFmtId="0" fontId="18" fillId="0" borderId="27" xfId="0" applyFont="1" applyBorder="1" applyAlignment="1">
      <alignment vertical="top" wrapText="1"/>
    </xf>
    <xf numFmtId="0" fontId="18" fillId="0" borderId="48" xfId="0" applyFont="1" applyBorder="1" applyAlignment="1">
      <alignment horizontal="center" vertical="top" wrapText="1"/>
    </xf>
    <xf numFmtId="0" fontId="18" fillId="0" borderId="49" xfId="0" applyFont="1" applyBorder="1" applyAlignment="1">
      <alignment horizontal="center" vertical="top" wrapText="1"/>
    </xf>
    <xf numFmtId="0" fontId="18" fillId="0" borderId="50" xfId="0" applyFont="1" applyBorder="1" applyAlignment="1">
      <alignment horizontal="center" vertical="top" wrapText="1"/>
    </xf>
    <xf numFmtId="0" fontId="0" fillId="0" borderId="52" xfId="0" applyBorder="1" applyAlignment="1">
      <alignment wrapText="1"/>
    </xf>
    <xf numFmtId="0" fontId="0" fillId="0" borderId="53" xfId="0" applyBorder="1" applyAlignment="1">
      <alignment wrapText="1"/>
    </xf>
    <xf numFmtId="0" fontId="0" fillId="0" borderId="18" xfId="0" applyBorder="1" applyAlignment="1">
      <alignment wrapText="1"/>
    </xf>
    <xf numFmtId="0" fontId="0" fillId="0" borderId="54" xfId="0" applyBorder="1" applyAlignment="1">
      <alignment horizontal="center" vertical="top" wrapText="1"/>
    </xf>
    <xf numFmtId="0" fontId="0" fillId="0" borderId="55" xfId="0" applyBorder="1" applyAlignment="1">
      <alignment horizontal="center" vertical="top" wrapText="1"/>
    </xf>
    <xf numFmtId="0" fontId="0" fillId="0" borderId="56" xfId="0" applyBorder="1" applyAlignment="1">
      <alignment horizontal="center" vertical="top" wrapText="1"/>
    </xf>
    <xf numFmtId="0" fontId="0" fillId="0" borderId="52" xfId="0" applyBorder="1" applyAlignment="1">
      <alignment horizontal="center" wrapText="1"/>
    </xf>
    <xf numFmtId="0" fontId="0" fillId="0" borderId="53" xfId="0" applyBorder="1" applyAlignment="1">
      <alignment horizontal="center" wrapText="1"/>
    </xf>
    <xf numFmtId="0" fontId="0" fillId="0" borderId="18" xfId="0" applyBorder="1" applyAlignment="1">
      <alignment horizontal="center"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18" xfId="0" applyBorder="1" applyAlignment="1">
      <alignment horizontal="center" vertical="top" wrapText="1"/>
    </xf>
    <xf numFmtId="0" fontId="63" fillId="0" borderId="52" xfId="0" applyFont="1" applyBorder="1" applyAlignment="1">
      <alignment wrapText="1"/>
    </xf>
    <xf numFmtId="0" fontId="63" fillId="0" borderId="53" xfId="0" applyFont="1" applyBorder="1" applyAlignment="1">
      <alignment wrapText="1"/>
    </xf>
    <xf numFmtId="0" fontId="63" fillId="0" borderId="18" xfId="0" applyFont="1" applyBorder="1" applyAlignment="1">
      <alignment wrapText="1"/>
    </xf>
    <xf numFmtId="0" fontId="0" fillId="0" borderId="52" xfId="0" applyBorder="1" applyAlignment="1">
      <alignment horizontal="left" wrapText="1"/>
    </xf>
    <xf numFmtId="0" fontId="0" fillId="0" borderId="18" xfId="0" applyBorder="1" applyAlignment="1">
      <alignment horizontal="left" wrapText="1"/>
    </xf>
    <xf numFmtId="17" fontId="0" fillId="0" borderId="52" xfId="0" applyNumberFormat="1" applyBorder="1" applyAlignment="1">
      <alignment horizontal="left" wrapText="1"/>
    </xf>
    <xf numFmtId="17" fontId="0" fillId="0" borderId="53" xfId="0" applyNumberFormat="1" applyBorder="1" applyAlignment="1">
      <alignment horizontal="left" wrapText="1"/>
    </xf>
    <xf numFmtId="17" fontId="0" fillId="0" borderId="18" xfId="0" applyNumberFormat="1" applyBorder="1" applyAlignment="1">
      <alignment horizontal="left" wrapText="1"/>
    </xf>
    <xf numFmtId="0" fontId="0" fillId="0" borderId="53" xfId="0" applyBorder="1" applyAlignment="1">
      <alignment horizontal="left" wrapText="1"/>
    </xf>
    <xf numFmtId="0" fontId="12" fillId="0" borderId="0" xfId="0" applyFont="1" applyFill="1" applyBorder="1" applyAlignment="1">
      <alignment horizontal="left" wrapText="1"/>
    </xf>
    <xf numFmtId="10" fontId="0" fillId="0" borderId="10" xfId="64" applyNumberFormat="1" applyFont="1" applyBorder="1" applyAlignment="1">
      <alignment/>
    </xf>
    <xf numFmtId="187" fontId="1" fillId="0" borderId="33" xfId="42" applyNumberFormat="1"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6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5"/>
  <sheetViews>
    <sheetView zoomScalePageLayoutView="0" workbookViewId="0" topLeftCell="A16">
      <selection activeCell="B14" sqref="B1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306</v>
      </c>
      <c r="B2" s="127"/>
      <c r="C2" s="127"/>
      <c r="D2" s="127"/>
      <c r="E2" s="127"/>
      <c r="F2" s="127"/>
      <c r="G2" s="127"/>
      <c r="H2" s="127"/>
    </row>
    <row r="3" spans="1:8" ht="15">
      <c r="A3" s="128" t="s">
        <v>389</v>
      </c>
      <c r="B3" s="128"/>
      <c r="C3" s="128"/>
      <c r="D3" s="128"/>
      <c r="E3" s="128"/>
      <c r="F3" s="128"/>
      <c r="G3" s="128"/>
      <c r="H3" s="128"/>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283</v>
      </c>
      <c r="C7" s="21" t="s">
        <v>284</v>
      </c>
      <c r="D7" s="21" t="s">
        <v>281</v>
      </c>
      <c r="E7" s="22">
        <v>1400</v>
      </c>
      <c r="F7" s="22">
        <v>14679.9169508</v>
      </c>
      <c r="G7" s="32">
        <v>24.42</v>
      </c>
      <c r="H7" s="32" t="s">
        <v>390</v>
      </c>
    </row>
    <row r="8" spans="1:8" ht="15">
      <c r="A8" s="19">
        <v>2</v>
      </c>
      <c r="B8" s="24" t="s">
        <v>10</v>
      </c>
      <c r="C8" s="21" t="s">
        <v>327</v>
      </c>
      <c r="D8" s="21" t="s">
        <v>16</v>
      </c>
      <c r="E8" s="22">
        <v>250</v>
      </c>
      <c r="F8" s="22">
        <v>2549.9487705</v>
      </c>
      <c r="G8" s="32">
        <v>4.24</v>
      </c>
      <c r="H8" s="32" t="s">
        <v>12</v>
      </c>
    </row>
    <row r="9" spans="1:8" ht="15">
      <c r="A9" s="19">
        <v>3</v>
      </c>
      <c r="B9" s="24" t="s">
        <v>10</v>
      </c>
      <c r="C9" s="21" t="s">
        <v>327</v>
      </c>
      <c r="D9" s="21" t="s">
        <v>11</v>
      </c>
      <c r="E9" s="22">
        <v>490</v>
      </c>
      <c r="F9" s="22">
        <v>2549.9487705</v>
      </c>
      <c r="G9" s="32">
        <v>4.24</v>
      </c>
      <c r="H9" s="32" t="s">
        <v>12</v>
      </c>
    </row>
    <row r="10" spans="1:8" ht="15">
      <c r="A10" s="19">
        <v>4</v>
      </c>
      <c r="B10" s="24" t="s">
        <v>13</v>
      </c>
      <c r="C10" s="21" t="s">
        <v>14</v>
      </c>
      <c r="D10" s="21" t="s">
        <v>15</v>
      </c>
      <c r="E10" s="22">
        <v>480</v>
      </c>
      <c r="F10" s="22">
        <v>1607.2131148</v>
      </c>
      <c r="G10" s="32">
        <v>2.67</v>
      </c>
      <c r="H10" s="32" t="s">
        <v>333</v>
      </c>
    </row>
    <row r="11" spans="1:8" ht="15">
      <c r="A11" s="19">
        <v>5</v>
      </c>
      <c r="B11" s="24" t="s">
        <v>17</v>
      </c>
      <c r="C11" s="21" t="s">
        <v>18</v>
      </c>
      <c r="D11" s="21" t="s">
        <v>19</v>
      </c>
      <c r="E11" s="22">
        <v>40</v>
      </c>
      <c r="F11" s="22">
        <v>60.2210656</v>
      </c>
      <c r="G11" s="32">
        <v>0.1</v>
      </c>
      <c r="H11" s="32" t="s">
        <v>20</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22</v>
      </c>
      <c r="C14" s="21" t="s">
        <v>30</v>
      </c>
      <c r="D14" s="21" t="s">
        <v>23</v>
      </c>
      <c r="E14" s="22">
        <v>750</v>
      </c>
      <c r="F14" s="22">
        <v>7661.372950800001</v>
      </c>
      <c r="G14" s="32">
        <v>12.739999999999998</v>
      </c>
      <c r="H14" s="32" t="s">
        <v>285</v>
      </c>
    </row>
    <row r="15" spans="1:8" ht="15">
      <c r="A15" s="19">
        <f>A14+1</f>
        <v>7</v>
      </c>
      <c r="B15" s="24" t="s">
        <v>27</v>
      </c>
      <c r="C15" s="21" t="s">
        <v>327</v>
      </c>
      <c r="D15" s="21" t="s">
        <v>28</v>
      </c>
      <c r="E15" s="22">
        <v>500</v>
      </c>
      <c r="F15" s="22">
        <v>5105.0204918</v>
      </c>
      <c r="G15" s="32">
        <v>8.49</v>
      </c>
      <c r="H15" s="32" t="s">
        <v>286</v>
      </c>
    </row>
    <row r="16" spans="1:8" ht="15">
      <c r="A16" s="19">
        <f>A15+1</f>
        <v>8</v>
      </c>
      <c r="B16" s="24" t="s">
        <v>29</v>
      </c>
      <c r="C16" s="21" t="s">
        <v>287</v>
      </c>
      <c r="D16" s="21" t="s">
        <v>31</v>
      </c>
      <c r="E16" s="22">
        <v>500</v>
      </c>
      <c r="F16" s="22">
        <v>5099.897541</v>
      </c>
      <c r="G16" s="32">
        <v>8.48</v>
      </c>
      <c r="H16" s="32" t="s">
        <v>12</v>
      </c>
    </row>
    <row r="17" spans="1:8" ht="15">
      <c r="A17" s="19">
        <f>A16+1</f>
        <v>9</v>
      </c>
      <c r="B17" s="24" t="s">
        <v>24</v>
      </c>
      <c r="C17" s="21" t="s">
        <v>25</v>
      </c>
      <c r="D17" s="21" t="s">
        <v>26</v>
      </c>
      <c r="E17" s="22">
        <v>750</v>
      </c>
      <c r="F17" s="22">
        <v>5018.442623</v>
      </c>
      <c r="G17" s="32">
        <v>8.35</v>
      </c>
      <c r="H17" s="32" t="s">
        <v>334</v>
      </c>
    </row>
    <row r="18" spans="1:8" ht="15">
      <c r="A18" s="19">
        <v>10</v>
      </c>
      <c r="B18" s="24" t="s">
        <v>37</v>
      </c>
      <c r="C18" s="21" t="s">
        <v>328</v>
      </c>
      <c r="D18" s="21" t="s">
        <v>38</v>
      </c>
      <c r="E18" s="22">
        <v>80</v>
      </c>
      <c r="F18" s="22">
        <v>816.9672131</v>
      </c>
      <c r="G18" s="32">
        <v>1.36</v>
      </c>
      <c r="H18" s="32" t="s">
        <v>39</v>
      </c>
    </row>
    <row r="19" spans="1:8" ht="15">
      <c r="A19" s="19">
        <f>A18+1</f>
        <v>11</v>
      </c>
      <c r="B19" s="24" t="s">
        <v>17</v>
      </c>
      <c r="C19" s="21" t="s">
        <v>18</v>
      </c>
      <c r="D19" s="21" t="s">
        <v>40</v>
      </c>
      <c r="E19" s="22">
        <v>40</v>
      </c>
      <c r="F19" s="22">
        <v>60.2210656</v>
      </c>
      <c r="G19" s="32">
        <v>0.1</v>
      </c>
      <c r="H19" s="32" t="s">
        <v>20</v>
      </c>
    </row>
    <row r="20" spans="1:8" ht="15">
      <c r="A20" s="19"/>
      <c r="B20" s="195"/>
      <c r="C20" s="21"/>
      <c r="D20" s="21"/>
      <c r="E20" s="22"/>
      <c r="F20" s="22"/>
      <c r="G20" s="32"/>
      <c r="H20" s="32"/>
    </row>
    <row r="21" spans="1:8" ht="15">
      <c r="A21" s="19"/>
      <c r="B21" s="20" t="s">
        <v>42</v>
      </c>
      <c r="C21" s="21"/>
      <c r="D21" s="21"/>
      <c r="E21" s="22"/>
      <c r="F21" s="22"/>
      <c r="G21" s="32"/>
      <c r="H21" s="22"/>
    </row>
    <row r="22" spans="1:8" ht="15">
      <c r="A22" s="19">
        <v>12</v>
      </c>
      <c r="B22" s="24" t="s">
        <v>374</v>
      </c>
      <c r="C22" s="21" t="s">
        <v>375</v>
      </c>
      <c r="D22" s="21" t="s">
        <v>376</v>
      </c>
      <c r="E22" s="22">
        <v>2000</v>
      </c>
      <c r="F22" s="22">
        <v>9898.9659016</v>
      </c>
      <c r="G22" s="32">
        <v>16.47</v>
      </c>
      <c r="H22" s="32" t="s">
        <v>377</v>
      </c>
    </row>
    <row r="23" spans="1:8" ht="15">
      <c r="A23" s="19"/>
      <c r="B23" s="24"/>
      <c r="C23" s="21"/>
      <c r="D23" s="21"/>
      <c r="E23" s="22"/>
      <c r="F23" s="22"/>
      <c r="G23" s="32"/>
      <c r="H23" s="32"/>
    </row>
    <row r="24" spans="1:8" ht="15">
      <c r="A24" s="35"/>
      <c r="B24" s="36" t="s">
        <v>44</v>
      </c>
      <c r="C24" s="37"/>
      <c r="D24" s="37"/>
      <c r="E24" s="38"/>
      <c r="F24" s="38">
        <v>55108.1364591</v>
      </c>
      <c r="G24" s="39">
        <v>91.66000000000001</v>
      </c>
      <c r="H24" s="38"/>
    </row>
    <row r="25" spans="1:8" ht="15">
      <c r="A25" s="14"/>
      <c r="B25" s="20" t="s">
        <v>45</v>
      </c>
      <c r="C25" s="15"/>
      <c r="D25" s="15"/>
      <c r="E25" s="16"/>
      <c r="F25" s="17"/>
      <c r="G25" s="18"/>
      <c r="H25" s="17"/>
    </row>
    <row r="26" spans="1:8" ht="15">
      <c r="A26" s="19"/>
      <c r="B26" s="24" t="s">
        <v>45</v>
      </c>
      <c r="C26" s="21"/>
      <c r="D26" s="21"/>
      <c r="E26" s="22"/>
      <c r="F26" s="22">
        <v>4992.5035661</v>
      </c>
      <c r="G26" s="32">
        <v>8.3</v>
      </c>
      <c r="H26" s="100">
        <v>0.063</v>
      </c>
    </row>
    <row r="27" spans="1:8" ht="15">
      <c r="A27" s="35"/>
      <c r="B27" s="36" t="s">
        <v>44</v>
      </c>
      <c r="C27" s="37"/>
      <c r="D27" s="37"/>
      <c r="E27" s="44"/>
      <c r="F27" s="38">
        <v>4992.504</v>
      </c>
      <c r="G27" s="39">
        <v>8.3</v>
      </c>
      <c r="H27" s="38"/>
    </row>
    <row r="28" spans="1:8" ht="15">
      <c r="A28" s="26"/>
      <c r="B28" s="29" t="s">
        <v>46</v>
      </c>
      <c r="C28" s="27"/>
      <c r="D28" s="27"/>
      <c r="E28" s="28"/>
      <c r="F28" s="30"/>
      <c r="G28" s="31"/>
      <c r="H28" s="30"/>
    </row>
    <row r="29" spans="1:8" ht="15">
      <c r="A29" s="26"/>
      <c r="B29" s="29" t="s">
        <v>47</v>
      </c>
      <c r="C29" s="27"/>
      <c r="D29" s="27"/>
      <c r="E29" s="28"/>
      <c r="F29" s="22">
        <v>17.503541299997</v>
      </c>
      <c r="G29" s="32">
        <v>0.039999999999989</v>
      </c>
      <c r="H29" s="22"/>
    </row>
    <row r="30" spans="1:8" ht="15">
      <c r="A30" s="35"/>
      <c r="B30" s="45" t="s">
        <v>44</v>
      </c>
      <c r="C30" s="37"/>
      <c r="D30" s="37"/>
      <c r="E30" s="44"/>
      <c r="F30" s="38">
        <v>17.503541299997</v>
      </c>
      <c r="G30" s="39">
        <v>0.039999999999989</v>
      </c>
      <c r="H30" s="38"/>
    </row>
    <row r="31" spans="1:8" ht="15" customHeight="1">
      <c r="A31" s="46"/>
      <c r="B31" s="48" t="s">
        <v>48</v>
      </c>
      <c r="C31" s="47"/>
      <c r="D31" s="47"/>
      <c r="E31" s="47"/>
      <c r="F31" s="33">
        <v>60118.144</v>
      </c>
      <c r="G31" s="34" t="s">
        <v>49</v>
      </c>
      <c r="H31" s="33"/>
    </row>
    <row r="32" ht="36.75" customHeight="1"/>
    <row r="34" spans="1:7" ht="15">
      <c r="A34" t="s">
        <v>84</v>
      </c>
      <c r="B34" s="129" t="s">
        <v>85</v>
      </c>
      <c r="C34" s="129"/>
      <c r="D34" s="129"/>
      <c r="E34" s="129"/>
      <c r="F34" s="129"/>
      <c r="G34" s="129"/>
    </row>
    <row r="35" spans="2:7" ht="15">
      <c r="B35" s="129"/>
      <c r="C35" s="129"/>
      <c r="D35" s="129"/>
      <c r="E35" s="129"/>
      <c r="F35" s="129"/>
      <c r="G35" s="129"/>
    </row>
  </sheetData>
  <sheetProtection/>
  <mergeCells count="3">
    <mergeCell ref="A2:H2"/>
    <mergeCell ref="A3:H3"/>
    <mergeCell ref="B34:G35"/>
  </mergeCells>
  <conditionalFormatting sqref="C24:D24 C27:E30 F28 H28">
    <cfRule type="cellIs" priority="1" dxfId="59" operator="lessThan" stopIfTrue="1">
      <formula>0</formula>
    </cfRule>
  </conditionalFormatting>
  <conditionalFormatting sqref="G28">
    <cfRule type="cellIs" priority="2" dxfId="59" operator="lessThan" stopIfTrue="1">
      <formula>0</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A3" sqref="A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7" t="s">
        <v>60</v>
      </c>
      <c r="B2" s="127"/>
      <c r="C2" s="127"/>
      <c r="D2" s="127"/>
      <c r="E2" s="127"/>
      <c r="F2" s="127"/>
      <c r="G2" s="127"/>
      <c r="H2" s="127"/>
    </row>
    <row r="3" spans="1:7" ht="15">
      <c r="A3" s="12"/>
      <c r="B3" s="13" t="s">
        <v>0</v>
      </c>
      <c r="G3" s="11"/>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c r="B7" s="24"/>
      <c r="C7" s="21"/>
      <c r="D7" s="21"/>
      <c r="E7" s="22"/>
      <c r="F7" s="22"/>
      <c r="G7" s="25"/>
      <c r="H7" s="22"/>
    </row>
    <row r="8" spans="1:8" ht="15">
      <c r="A8" s="19"/>
      <c r="B8" s="20" t="s">
        <v>21</v>
      </c>
      <c r="C8" s="24"/>
      <c r="D8" s="24"/>
      <c r="E8" s="24"/>
      <c r="F8" s="24"/>
      <c r="G8" s="24"/>
      <c r="H8" s="19"/>
    </row>
    <row r="9" spans="1:8" ht="15">
      <c r="A9" s="19"/>
      <c r="B9" s="24"/>
      <c r="C9" s="21"/>
      <c r="D9" s="21"/>
      <c r="E9" s="22"/>
      <c r="F9" s="22"/>
      <c r="G9" s="32"/>
      <c r="H9" s="22"/>
    </row>
    <row r="10" spans="1:8" ht="15">
      <c r="A10" s="19"/>
      <c r="B10" s="20" t="s">
        <v>42</v>
      </c>
      <c r="C10" s="21"/>
      <c r="D10" s="21"/>
      <c r="E10" s="22"/>
      <c r="F10" s="22"/>
      <c r="G10" s="32"/>
      <c r="H10" s="22"/>
    </row>
    <row r="11" spans="1:8" ht="15">
      <c r="A11" s="19"/>
      <c r="B11" s="24"/>
      <c r="C11" s="21"/>
      <c r="D11" s="21"/>
      <c r="E11" s="22"/>
      <c r="F11" s="22"/>
      <c r="G11" s="32"/>
      <c r="H11" s="22"/>
    </row>
    <row r="12" spans="1:8" ht="15">
      <c r="A12" s="19"/>
      <c r="B12" s="20" t="s">
        <v>43</v>
      </c>
      <c r="C12" s="21"/>
      <c r="D12" s="21"/>
      <c r="E12" s="22"/>
      <c r="F12" s="22"/>
      <c r="G12" s="32"/>
      <c r="H12" s="22"/>
    </row>
    <row r="13" spans="1:8" ht="15">
      <c r="A13" s="35"/>
      <c r="B13" s="36" t="s">
        <v>44</v>
      </c>
      <c r="C13" s="37"/>
      <c r="D13" s="37"/>
      <c r="E13" s="38">
        <v>0</v>
      </c>
      <c r="F13" s="38">
        <v>0</v>
      </c>
      <c r="G13" s="39">
        <v>0</v>
      </c>
      <c r="H13" s="38"/>
    </row>
    <row r="14" spans="1:8" ht="15">
      <c r="A14" s="14"/>
      <c r="B14" s="20" t="s">
        <v>45</v>
      </c>
      <c r="C14" s="15"/>
      <c r="D14" s="15"/>
      <c r="E14" s="16"/>
      <c r="F14" s="17"/>
      <c r="G14" s="18"/>
      <c r="H14" s="17"/>
    </row>
    <row r="15" spans="1:8" ht="15">
      <c r="A15" s="35"/>
      <c r="B15" s="36" t="s">
        <v>44</v>
      </c>
      <c r="C15" s="37"/>
      <c r="D15" s="37"/>
      <c r="E15" s="44"/>
      <c r="F15" s="38">
        <v>0</v>
      </c>
      <c r="G15" s="39">
        <v>0</v>
      </c>
      <c r="H15" s="38"/>
    </row>
    <row r="16" spans="1:8" ht="15">
      <c r="A16" s="26"/>
      <c r="B16" s="29" t="s">
        <v>46</v>
      </c>
      <c r="C16" s="27"/>
      <c r="D16" s="27"/>
      <c r="E16" s="28"/>
      <c r="F16" s="30"/>
      <c r="G16" s="31"/>
      <c r="H16" s="30"/>
    </row>
    <row r="17" spans="1:8" ht="15">
      <c r="A17" s="26"/>
      <c r="B17" s="29" t="s">
        <v>47</v>
      </c>
      <c r="C17" s="27"/>
      <c r="D17" s="27"/>
      <c r="E17" s="28"/>
      <c r="F17" s="22">
        <v>0</v>
      </c>
      <c r="G17" s="32">
        <v>100</v>
      </c>
      <c r="H17" s="22"/>
    </row>
    <row r="18" spans="1:8" ht="15">
      <c r="A18" s="35"/>
      <c r="B18" s="45" t="s">
        <v>44</v>
      </c>
      <c r="C18" s="37"/>
      <c r="D18" s="37"/>
      <c r="E18" s="44"/>
      <c r="F18" s="38">
        <v>0</v>
      </c>
      <c r="G18" s="39">
        <v>100</v>
      </c>
      <c r="H18" s="38"/>
    </row>
    <row r="19" spans="1:8" ht="15">
      <c r="A19" s="46"/>
      <c r="B19" s="48" t="s">
        <v>48</v>
      </c>
      <c r="C19" s="47"/>
      <c r="D19" s="47"/>
      <c r="E19" s="47"/>
      <c r="F19" s="33">
        <v>0</v>
      </c>
      <c r="G19" s="34" t="s">
        <v>49</v>
      </c>
      <c r="H19" s="33"/>
    </row>
  </sheetData>
  <sheetProtection/>
  <mergeCells count="1">
    <mergeCell ref="A2:H2"/>
  </mergeCells>
  <conditionalFormatting sqref="C13:D13 C15:E18 F16 H16">
    <cfRule type="cellIs" priority="1" dxfId="59" operator="lessThan" stopIfTrue="1">
      <formula>0</formula>
    </cfRule>
  </conditionalFormatting>
  <conditionalFormatting sqref="G16">
    <cfRule type="cellIs" priority="2" dxfId="59" operator="lessThan" stopIfTrue="1">
      <formula>0</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3"/>
  <sheetViews>
    <sheetView zoomScalePageLayoutView="0" workbookViewId="0" topLeftCell="A13">
      <selection activeCell="D28" sqref="D28"/>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393</v>
      </c>
      <c r="B2" s="127"/>
      <c r="C2" s="127"/>
      <c r="D2" s="127"/>
      <c r="E2" s="127"/>
      <c r="F2" s="127"/>
      <c r="G2" s="127"/>
      <c r="H2" s="127"/>
    </row>
    <row r="3" spans="1:8" ht="15">
      <c r="A3" s="128" t="s">
        <v>392</v>
      </c>
      <c r="B3" s="128"/>
      <c r="C3" s="128"/>
      <c r="D3" s="128"/>
      <c r="E3" s="128"/>
      <c r="F3" s="128"/>
      <c r="G3" s="128"/>
      <c r="H3" s="12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327</v>
      </c>
      <c r="D7" s="21" t="s">
        <v>16</v>
      </c>
      <c r="E7" s="22">
        <v>250</v>
      </c>
      <c r="F7" s="22">
        <v>2500</v>
      </c>
      <c r="G7" s="101">
        <v>0.10296558597694387</v>
      </c>
      <c r="H7" s="32" t="s">
        <v>12</v>
      </c>
    </row>
    <row r="8" spans="1:8" ht="15">
      <c r="A8" s="19">
        <v>2</v>
      </c>
      <c r="B8" s="24" t="s">
        <v>310</v>
      </c>
      <c r="C8" s="21" t="s">
        <v>311</v>
      </c>
      <c r="D8" s="21" t="s">
        <v>312</v>
      </c>
      <c r="E8" s="22">
        <v>200</v>
      </c>
      <c r="F8" s="22">
        <v>2033.3513154</v>
      </c>
      <c r="G8" s="101">
        <v>0.08374608387486024</v>
      </c>
      <c r="H8" s="122">
        <v>0.0832</v>
      </c>
    </row>
    <row r="9" spans="1:8" ht="15">
      <c r="A9" s="19">
        <v>3</v>
      </c>
      <c r="B9" s="24" t="s">
        <v>318</v>
      </c>
      <c r="C9" s="21" t="s">
        <v>282</v>
      </c>
      <c r="D9" s="21" t="s">
        <v>319</v>
      </c>
      <c r="E9" s="22">
        <v>150</v>
      </c>
      <c r="F9" s="22">
        <v>1579.1532049</v>
      </c>
      <c r="G9" s="101">
        <v>0.06503937403595897</v>
      </c>
      <c r="H9" s="122">
        <v>0.076</v>
      </c>
    </row>
    <row r="10" spans="1:8" ht="15">
      <c r="A10" s="19">
        <v>4</v>
      </c>
      <c r="B10" s="24" t="s">
        <v>17</v>
      </c>
      <c r="C10" s="21" t="s">
        <v>18</v>
      </c>
      <c r="D10" s="21" t="s">
        <v>62</v>
      </c>
      <c r="E10" s="22">
        <v>80</v>
      </c>
      <c r="F10" s="22">
        <v>800</v>
      </c>
      <c r="G10" s="101">
        <v>0.03294898751262204</v>
      </c>
      <c r="H10" s="32" t="s">
        <v>20</v>
      </c>
    </row>
    <row r="11" spans="1:8" ht="15">
      <c r="A11" s="19">
        <v>5</v>
      </c>
      <c r="B11" s="24" t="s">
        <v>13</v>
      </c>
      <c r="C11" s="21" t="s">
        <v>14</v>
      </c>
      <c r="D11" s="21" t="s">
        <v>61</v>
      </c>
      <c r="E11" s="22">
        <v>80</v>
      </c>
      <c r="F11" s="22">
        <v>800</v>
      </c>
      <c r="G11" s="101">
        <v>0.03294898751262204</v>
      </c>
      <c r="H11" s="32" t="s">
        <v>333</v>
      </c>
    </row>
    <row r="12" spans="1:8" ht="15">
      <c r="A12" s="19">
        <v>6</v>
      </c>
      <c r="B12" s="24" t="s">
        <v>41</v>
      </c>
      <c r="C12" s="21" t="s">
        <v>33</v>
      </c>
      <c r="D12" s="21" t="s">
        <v>63</v>
      </c>
      <c r="E12" s="22">
        <v>25</v>
      </c>
      <c r="F12" s="22">
        <v>250</v>
      </c>
      <c r="G12" s="101">
        <v>0.010296558597694388</v>
      </c>
      <c r="H12" s="32" t="s">
        <v>20</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24</v>
      </c>
      <c r="C15" s="21" t="s">
        <v>25</v>
      </c>
      <c r="D15" s="21" t="s">
        <v>64</v>
      </c>
      <c r="E15" s="22">
        <v>500</v>
      </c>
      <c r="F15" s="22">
        <v>5000</v>
      </c>
      <c r="G15" s="101">
        <v>0.2059</v>
      </c>
      <c r="H15" s="32" t="s">
        <v>334</v>
      </c>
    </row>
    <row r="16" spans="1:8" ht="15">
      <c r="A16" s="19">
        <v>8</v>
      </c>
      <c r="B16" s="24" t="s">
        <v>27</v>
      </c>
      <c r="C16" s="21" t="s">
        <v>327</v>
      </c>
      <c r="D16" s="21" t="s">
        <v>329</v>
      </c>
      <c r="E16" s="22">
        <v>5000</v>
      </c>
      <c r="F16" s="22">
        <v>3773.0134272000005</v>
      </c>
      <c r="G16" s="101">
        <v>0.1554</v>
      </c>
      <c r="H16" s="32" t="s">
        <v>330</v>
      </c>
    </row>
    <row r="17" spans="1:8" ht="15">
      <c r="A17" s="19">
        <v>9</v>
      </c>
      <c r="B17" s="24" t="s">
        <v>308</v>
      </c>
      <c r="C17" s="21" t="s">
        <v>391</v>
      </c>
      <c r="D17" s="21" t="s">
        <v>56</v>
      </c>
      <c r="E17" s="22">
        <v>350</v>
      </c>
      <c r="F17" s="22">
        <v>2114.9231967</v>
      </c>
      <c r="G17" s="101">
        <f>F17/XDO_?ST_MARKET_VALUE_4?6?</f>
        <v>0.08710572249777873</v>
      </c>
      <c r="H17" s="32" t="s">
        <v>36</v>
      </c>
    </row>
    <row r="18" spans="1:8" ht="15">
      <c r="A18" s="19">
        <v>10</v>
      </c>
      <c r="B18" s="24" t="s">
        <v>27</v>
      </c>
      <c r="C18" s="21" t="s">
        <v>327</v>
      </c>
      <c r="D18" s="21" t="s">
        <v>331</v>
      </c>
      <c r="E18" s="22">
        <v>4000</v>
      </c>
      <c r="F18" s="22">
        <v>2016.8492701000002</v>
      </c>
      <c r="G18" s="101">
        <f>F18/XDO_?ST_MARKET_VALUE_4?6?</f>
        <v>0.08306642676920722</v>
      </c>
      <c r="H18" s="32" t="s">
        <v>330</v>
      </c>
    </row>
    <row r="19" spans="1:8" ht="15">
      <c r="A19" s="19">
        <v>11</v>
      </c>
      <c r="B19" s="24" t="s">
        <v>13</v>
      </c>
      <c r="C19" s="21" t="s">
        <v>14</v>
      </c>
      <c r="D19" s="21" t="s">
        <v>65</v>
      </c>
      <c r="E19" s="22">
        <v>100</v>
      </c>
      <c r="F19" s="22">
        <v>1000</v>
      </c>
      <c r="G19" s="101">
        <v>0.0412</v>
      </c>
      <c r="H19" s="32" t="s">
        <v>333</v>
      </c>
    </row>
    <row r="20" spans="1:8" ht="15">
      <c r="A20" s="19">
        <v>12</v>
      </c>
      <c r="B20" s="24" t="s">
        <v>37</v>
      </c>
      <c r="C20" s="21" t="s">
        <v>328</v>
      </c>
      <c r="D20" s="21" t="s">
        <v>66</v>
      </c>
      <c r="E20" s="22">
        <v>30</v>
      </c>
      <c r="F20" s="22">
        <v>300</v>
      </c>
      <c r="G20" s="101">
        <v>0.0124</v>
      </c>
      <c r="H20" s="32" t="s">
        <v>39</v>
      </c>
    </row>
    <row r="21" spans="1:8" ht="15">
      <c r="A21" s="19"/>
      <c r="B21" s="24"/>
      <c r="C21" s="21"/>
      <c r="D21" s="21"/>
      <c r="E21" s="22"/>
      <c r="F21" s="22"/>
      <c r="G21" s="32"/>
      <c r="H21" s="22"/>
    </row>
    <row r="22" spans="1:8" ht="15">
      <c r="A22" s="35"/>
      <c r="B22" s="36" t="s">
        <v>44</v>
      </c>
      <c r="C22" s="37"/>
      <c r="D22" s="37"/>
      <c r="E22" s="38"/>
      <c r="F22" s="38">
        <f>SUM(F7:F20)</f>
        <v>22167.2904143</v>
      </c>
      <c r="G22" s="120">
        <f>SUM(G7:G20)</f>
        <v>0.9130177267776874</v>
      </c>
      <c r="H22" s="38"/>
    </row>
    <row r="23" spans="1:8" ht="15">
      <c r="A23" s="14"/>
      <c r="B23" s="20" t="s">
        <v>45</v>
      </c>
      <c r="C23" s="15"/>
      <c r="D23" s="15"/>
      <c r="E23" s="16"/>
      <c r="F23" s="17"/>
      <c r="G23" s="18"/>
      <c r="H23" s="17"/>
    </row>
    <row r="24" spans="1:8" ht="15">
      <c r="A24" s="19"/>
      <c r="B24" s="24" t="s">
        <v>45</v>
      </c>
      <c r="C24" s="21"/>
      <c r="D24" s="21"/>
      <c r="E24" s="22"/>
      <c r="F24" s="22">
        <v>2087.1222845</v>
      </c>
      <c r="G24" s="101">
        <v>0.0859</v>
      </c>
      <c r="H24" s="101">
        <v>0.06852259250897419</v>
      </c>
    </row>
    <row r="25" spans="1:8" ht="15">
      <c r="A25" s="35"/>
      <c r="B25" s="36" t="s">
        <v>44</v>
      </c>
      <c r="C25" s="37"/>
      <c r="D25" s="37"/>
      <c r="E25" s="44"/>
      <c r="F25" s="38">
        <v>2087.122</v>
      </c>
      <c r="G25" s="119">
        <v>0.0859</v>
      </c>
      <c r="H25" s="38"/>
    </row>
    <row r="26" spans="1:8" ht="15">
      <c r="A26" s="26"/>
      <c r="B26" s="29" t="s">
        <v>46</v>
      </c>
      <c r="C26" s="27"/>
      <c r="D26" s="27"/>
      <c r="E26" s="28"/>
      <c r="F26" s="30"/>
      <c r="G26" s="31"/>
      <c r="H26" s="30"/>
    </row>
    <row r="27" spans="1:8" ht="15">
      <c r="A27" s="26"/>
      <c r="B27" s="29" t="s">
        <v>47</v>
      </c>
      <c r="C27" s="27"/>
      <c r="D27" s="27"/>
      <c r="E27" s="28"/>
      <c r="F27" s="22">
        <f>XDO_?ST_MARKET_VALUE_4?6?-XDO_?ST_MARKET_VALUE_3?7?-XDO_?ST_TOTAL_MARKET_VALUE?11?</f>
        <v>25.544585699997697</v>
      </c>
      <c r="G27" s="101">
        <f>XDO_?ST_LEFT_MARKET_VAL?6?/XDO_?ST_MARKET_VALUE_4?6?</f>
        <v>0.0010520852940554095</v>
      </c>
      <c r="H27" s="22"/>
    </row>
    <row r="28" spans="1:8" ht="15">
      <c r="A28" s="35"/>
      <c r="B28" s="45" t="s">
        <v>44</v>
      </c>
      <c r="C28" s="37"/>
      <c r="D28" s="37"/>
      <c r="E28" s="44"/>
      <c r="F28" s="38">
        <f>XDO_?ST_LEFT_MARKET_VAL?6?</f>
        <v>25.544585699997697</v>
      </c>
      <c r="G28" s="120">
        <f>XDO_?ST_LEFT_PER_ASSETS?6?</f>
        <v>0.0010520852940554095</v>
      </c>
      <c r="H28" s="38"/>
    </row>
    <row r="29" spans="1:8" ht="15" customHeight="1">
      <c r="A29" s="46"/>
      <c r="B29" s="48" t="s">
        <v>48</v>
      </c>
      <c r="C29" s="47"/>
      <c r="D29" s="47"/>
      <c r="E29" s="47"/>
      <c r="F29" s="33">
        <v>24279.957</v>
      </c>
      <c r="G29" s="34" t="s">
        <v>49</v>
      </c>
      <c r="H29" s="33"/>
    </row>
    <row r="30" ht="30.75" customHeight="1"/>
    <row r="31" ht="15" customHeight="1"/>
    <row r="32" spans="1:7" ht="15" customHeight="1">
      <c r="A32" t="s">
        <v>84</v>
      </c>
      <c r="B32" s="129" t="s">
        <v>85</v>
      </c>
      <c r="C32" s="129"/>
      <c r="D32" s="129"/>
      <c r="E32" s="129"/>
      <c r="F32" s="129"/>
      <c r="G32" s="129"/>
    </row>
    <row r="33" spans="2:7" ht="15">
      <c r="B33" s="129"/>
      <c r="C33" s="129"/>
      <c r="D33" s="129"/>
      <c r="E33" s="129"/>
      <c r="F33" s="129"/>
      <c r="G33" s="129"/>
    </row>
    <row r="34" ht="30" customHeight="1"/>
  </sheetData>
  <sheetProtection/>
  <mergeCells count="3">
    <mergeCell ref="A2:H2"/>
    <mergeCell ref="A3:H3"/>
    <mergeCell ref="B32:G33"/>
  </mergeCells>
  <conditionalFormatting sqref="C22:D22 C25:E28 F26 H26">
    <cfRule type="cellIs" priority="1" dxfId="59" operator="lessThan" stopIfTrue="1">
      <formula>0</formula>
    </cfRule>
  </conditionalFormatting>
  <conditionalFormatting sqref="G26">
    <cfRule type="cellIs" priority="2" dxfId="59" operator="lessThan" stopIfTrue="1">
      <formula>0</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80"/>
  <sheetViews>
    <sheetView zoomScalePageLayoutView="0" workbookViewId="0" topLeftCell="A1">
      <selection activeCell="A1" sqref="A1:X16384"/>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05" t="s">
        <v>335</v>
      </c>
    </row>
    <row r="2" ht="15">
      <c r="A2" s="106" t="s">
        <v>336</v>
      </c>
    </row>
    <row r="3" ht="15">
      <c r="A3" s="106" t="s">
        <v>337</v>
      </c>
    </row>
    <row r="4" ht="15">
      <c r="A4" s="105" t="s">
        <v>338</v>
      </c>
    </row>
    <row r="5" ht="15">
      <c r="A5" s="105" t="s">
        <v>339</v>
      </c>
    </row>
    <row r="6" ht="15">
      <c r="A6" s="105" t="s">
        <v>340</v>
      </c>
    </row>
    <row r="7" ht="15">
      <c r="A7" s="105" t="s">
        <v>341</v>
      </c>
    </row>
    <row r="8" ht="15">
      <c r="A8" s="105" t="s">
        <v>342</v>
      </c>
    </row>
    <row r="9" ht="15">
      <c r="A9" s="105" t="s">
        <v>343</v>
      </c>
    </row>
    <row r="11" spans="1:24" ht="114.75">
      <c r="A11" s="107" t="s">
        <v>344</v>
      </c>
      <c r="B11" s="107" t="s">
        <v>345</v>
      </c>
      <c r="C11" s="108" t="s">
        <v>346</v>
      </c>
      <c r="D11" s="109" t="s">
        <v>347</v>
      </c>
      <c r="E11" s="108" t="s">
        <v>348</v>
      </c>
      <c r="F11" s="107" t="s">
        <v>349</v>
      </c>
      <c r="G11" s="107" t="s">
        <v>350</v>
      </c>
      <c r="H11" s="107" t="s">
        <v>351</v>
      </c>
      <c r="I11" s="107" t="s">
        <v>352</v>
      </c>
      <c r="J11" s="107" t="s">
        <v>86</v>
      </c>
      <c r="K11" s="107" t="s">
        <v>353</v>
      </c>
      <c r="L11" s="107" t="s">
        <v>354</v>
      </c>
      <c r="M11" s="107" t="s">
        <v>355</v>
      </c>
      <c r="N11" s="107" t="s">
        <v>356</v>
      </c>
      <c r="O11" s="107" t="s">
        <v>357</v>
      </c>
      <c r="P11" s="107" t="s">
        <v>358</v>
      </c>
      <c r="Q11" s="107" t="s">
        <v>359</v>
      </c>
      <c r="R11" s="107" t="s">
        <v>360</v>
      </c>
      <c r="S11" s="107" t="s">
        <v>361</v>
      </c>
      <c r="T11" s="107" t="s">
        <v>362</v>
      </c>
      <c r="U11" s="107" t="s">
        <v>363</v>
      </c>
      <c r="V11" s="107" t="s">
        <v>364</v>
      </c>
      <c r="W11" s="107" t="s">
        <v>365</v>
      </c>
      <c r="X11" s="107" t="s">
        <v>366</v>
      </c>
    </row>
    <row r="12" spans="1:24" ht="15">
      <c r="A12" s="52">
        <v>1</v>
      </c>
      <c r="B12" s="52" t="s">
        <v>394</v>
      </c>
      <c r="C12" s="52" t="s">
        <v>281</v>
      </c>
      <c r="D12" s="52" t="s">
        <v>373</v>
      </c>
      <c r="E12" s="52" t="s">
        <v>395</v>
      </c>
      <c r="F12" s="52" t="s">
        <v>396</v>
      </c>
      <c r="G12" s="52" t="s">
        <v>368</v>
      </c>
      <c r="H12" s="52" t="s">
        <v>384</v>
      </c>
      <c r="I12" s="52" t="s">
        <v>370</v>
      </c>
      <c r="J12" s="52" t="s">
        <v>87</v>
      </c>
      <c r="K12" s="52" t="s">
        <v>371</v>
      </c>
      <c r="L12" s="110" t="s">
        <v>385</v>
      </c>
      <c r="M12" s="52">
        <v>46</v>
      </c>
      <c r="N12" s="110" t="s">
        <v>385</v>
      </c>
      <c r="O12" s="110">
        <v>45364</v>
      </c>
      <c r="P12" s="110" t="s">
        <v>397</v>
      </c>
      <c r="Q12" s="52">
        <v>300</v>
      </c>
      <c r="R12" s="52">
        <v>100</v>
      </c>
      <c r="S12" s="111">
        <v>997198</v>
      </c>
      <c r="T12" s="112">
        <v>15160655.74</v>
      </c>
      <c r="U12" s="112">
        <f>(Q12*R12*S12/100)+T12</f>
        <v>314320055.74</v>
      </c>
      <c r="V12" s="196">
        <v>0.076236</v>
      </c>
      <c r="W12" s="196">
        <v>0.076236</v>
      </c>
      <c r="X12" s="52" t="s">
        <v>398</v>
      </c>
    </row>
    <row r="13" spans="1:24" ht="15">
      <c r="A13" s="52">
        <f>A12+1</f>
        <v>2</v>
      </c>
      <c r="B13" s="52" t="s">
        <v>399</v>
      </c>
      <c r="C13" s="52" t="s">
        <v>400</v>
      </c>
      <c r="D13" s="52" t="s">
        <v>367</v>
      </c>
      <c r="E13" s="52"/>
      <c r="F13" s="52"/>
      <c r="G13" s="52" t="s">
        <v>368</v>
      </c>
      <c r="H13" s="52" t="s">
        <v>369</v>
      </c>
      <c r="I13" s="52" t="s">
        <v>370</v>
      </c>
      <c r="J13" s="52" t="s">
        <v>87</v>
      </c>
      <c r="K13" s="52" t="s">
        <v>371</v>
      </c>
      <c r="L13" s="110" t="s">
        <v>401</v>
      </c>
      <c r="M13" s="52">
        <v>3</v>
      </c>
      <c r="N13" s="110" t="s">
        <v>401</v>
      </c>
      <c r="O13" s="110" t="s">
        <v>402</v>
      </c>
      <c r="P13" s="110" t="s">
        <v>402</v>
      </c>
      <c r="Q13" s="52">
        <v>3177.958565</v>
      </c>
      <c r="R13" s="52">
        <v>10000</v>
      </c>
      <c r="S13" s="111">
        <v>99.949067</v>
      </c>
      <c r="T13" s="52">
        <v>0</v>
      </c>
      <c r="U13" s="112">
        <v>31763399.369530678</v>
      </c>
      <c r="V13" s="113" t="s">
        <v>403</v>
      </c>
      <c r="W13" s="113" t="s">
        <v>403</v>
      </c>
      <c r="X13" s="52" t="s">
        <v>367</v>
      </c>
    </row>
    <row r="14" spans="1:24" ht="15">
      <c r="A14" s="52">
        <f aca="true" t="shared" si="0" ref="A14:A72">A13+1</f>
        <v>3</v>
      </c>
      <c r="B14" s="52" t="s">
        <v>399</v>
      </c>
      <c r="C14" s="52" t="s">
        <v>400</v>
      </c>
      <c r="D14" s="52" t="s">
        <v>367</v>
      </c>
      <c r="E14" s="52"/>
      <c r="F14" s="52"/>
      <c r="G14" s="52" t="s">
        <v>368</v>
      </c>
      <c r="H14" s="52" t="s">
        <v>369</v>
      </c>
      <c r="I14" s="52" t="s">
        <v>370</v>
      </c>
      <c r="J14" s="52" t="s">
        <v>87</v>
      </c>
      <c r="K14" s="52" t="s">
        <v>371</v>
      </c>
      <c r="L14" s="110" t="s">
        <v>401</v>
      </c>
      <c r="M14" s="52">
        <v>5</v>
      </c>
      <c r="N14" s="110" t="s">
        <v>401</v>
      </c>
      <c r="O14" s="110" t="s">
        <v>404</v>
      </c>
      <c r="P14" s="110" t="s">
        <v>404</v>
      </c>
      <c r="Q14" s="52">
        <v>51582.722188</v>
      </c>
      <c r="R14" s="52">
        <v>10000</v>
      </c>
      <c r="S14" s="111">
        <v>99.906252</v>
      </c>
      <c r="T14" s="52">
        <v>0</v>
      </c>
      <c r="U14" s="112">
        <v>515343645.9814272</v>
      </c>
      <c r="V14" s="113" t="s">
        <v>405</v>
      </c>
      <c r="W14" s="113" t="s">
        <v>405</v>
      </c>
      <c r="X14" s="52" t="s">
        <v>367</v>
      </c>
    </row>
    <row r="15" spans="1:24" ht="15">
      <c r="A15" s="52">
        <f t="shared" si="0"/>
        <v>4</v>
      </c>
      <c r="B15" s="52" t="s">
        <v>399</v>
      </c>
      <c r="C15" s="52" t="s">
        <v>400</v>
      </c>
      <c r="D15" s="52" t="s">
        <v>367</v>
      </c>
      <c r="E15" s="52"/>
      <c r="F15" s="52"/>
      <c r="G15" s="52" t="s">
        <v>368</v>
      </c>
      <c r="H15" s="52" t="s">
        <v>369</v>
      </c>
      <c r="I15" s="52" t="s">
        <v>370</v>
      </c>
      <c r="J15" s="52" t="s">
        <v>87</v>
      </c>
      <c r="K15" s="52" t="s">
        <v>371</v>
      </c>
      <c r="L15" s="110" t="s">
        <v>401</v>
      </c>
      <c r="M15" s="52">
        <v>5</v>
      </c>
      <c r="N15" s="110" t="s">
        <v>401</v>
      </c>
      <c r="O15" s="110" t="s">
        <v>404</v>
      </c>
      <c r="P15" s="110" t="s">
        <v>404</v>
      </c>
      <c r="Q15" s="52">
        <v>2686.383186</v>
      </c>
      <c r="R15" s="52">
        <v>10000</v>
      </c>
      <c r="S15" s="111">
        <v>99.905569</v>
      </c>
      <c r="T15" s="52">
        <v>0</v>
      </c>
      <c r="U15" s="112">
        <v>26838463.99703117</v>
      </c>
      <c r="V15" s="113" t="s">
        <v>406</v>
      </c>
      <c r="W15" s="113" t="s">
        <v>406</v>
      </c>
      <c r="X15" s="52" t="s">
        <v>367</v>
      </c>
    </row>
    <row r="16" spans="1:24" ht="15">
      <c r="A16" s="52">
        <f t="shared" si="0"/>
        <v>5</v>
      </c>
      <c r="B16" s="52" t="s">
        <v>399</v>
      </c>
      <c r="C16" s="52" t="s">
        <v>400</v>
      </c>
      <c r="D16" s="52" t="s">
        <v>367</v>
      </c>
      <c r="E16" s="52"/>
      <c r="F16" s="52"/>
      <c r="G16" s="52" t="s">
        <v>368</v>
      </c>
      <c r="H16" s="52" t="s">
        <v>369</v>
      </c>
      <c r="I16" s="52" t="s">
        <v>370</v>
      </c>
      <c r="J16" s="52" t="s">
        <v>88</v>
      </c>
      <c r="K16" s="52" t="s">
        <v>371</v>
      </c>
      <c r="L16" s="110" t="s">
        <v>401</v>
      </c>
      <c r="M16" s="52">
        <v>3</v>
      </c>
      <c r="N16" s="110" t="s">
        <v>401</v>
      </c>
      <c r="O16" s="110" t="s">
        <v>402</v>
      </c>
      <c r="P16" s="110" t="s">
        <v>402</v>
      </c>
      <c r="Q16" s="52">
        <v>5.330632</v>
      </c>
      <c r="R16" s="52">
        <v>10000</v>
      </c>
      <c r="S16" s="111">
        <v>99.949067</v>
      </c>
      <c r="T16" s="52">
        <v>0</v>
      </c>
      <c r="U16" s="112">
        <v>53279.16951868756</v>
      </c>
      <c r="V16" s="113" t="s">
        <v>403</v>
      </c>
      <c r="W16" s="113" t="s">
        <v>403</v>
      </c>
      <c r="X16" s="52" t="s">
        <v>367</v>
      </c>
    </row>
    <row r="17" spans="1:24" ht="15">
      <c r="A17" s="52">
        <f t="shared" si="0"/>
        <v>6</v>
      </c>
      <c r="B17" s="52" t="s">
        <v>399</v>
      </c>
      <c r="C17" s="52" t="s">
        <v>400</v>
      </c>
      <c r="D17" s="52" t="s">
        <v>367</v>
      </c>
      <c r="E17" s="52"/>
      <c r="F17" s="52"/>
      <c r="G17" s="52" t="s">
        <v>368</v>
      </c>
      <c r="H17" s="52" t="s">
        <v>369</v>
      </c>
      <c r="I17" s="52" t="s">
        <v>370</v>
      </c>
      <c r="J17" s="52" t="s">
        <v>88</v>
      </c>
      <c r="K17" s="52" t="s">
        <v>371</v>
      </c>
      <c r="L17" s="110" t="s">
        <v>401</v>
      </c>
      <c r="M17" s="52">
        <v>5</v>
      </c>
      <c r="N17" s="110" t="s">
        <v>401</v>
      </c>
      <c r="O17" s="110" t="s">
        <v>404</v>
      </c>
      <c r="P17" s="110" t="s">
        <v>404</v>
      </c>
      <c r="Q17" s="52">
        <v>15314.040853</v>
      </c>
      <c r="R17" s="52">
        <v>10000</v>
      </c>
      <c r="S17" s="111">
        <v>99.906252</v>
      </c>
      <c r="T17" s="52">
        <v>0</v>
      </c>
      <c r="U17" s="112">
        <v>152996842.99580273</v>
      </c>
      <c r="V17" s="113" t="s">
        <v>405</v>
      </c>
      <c r="W17" s="113" t="s">
        <v>405</v>
      </c>
      <c r="X17" s="52" t="s">
        <v>367</v>
      </c>
    </row>
    <row r="18" spans="1:24" ht="15">
      <c r="A18" s="52">
        <f t="shared" si="0"/>
        <v>7</v>
      </c>
      <c r="B18" s="52" t="s">
        <v>399</v>
      </c>
      <c r="C18" s="52" t="s">
        <v>400</v>
      </c>
      <c r="D18" s="52" t="s">
        <v>367</v>
      </c>
      <c r="E18" s="52"/>
      <c r="F18" s="52"/>
      <c r="G18" s="52" t="s">
        <v>368</v>
      </c>
      <c r="H18" s="52" t="s">
        <v>369</v>
      </c>
      <c r="I18" s="52" t="s">
        <v>370</v>
      </c>
      <c r="J18" s="52" t="s">
        <v>88</v>
      </c>
      <c r="K18" s="52" t="s">
        <v>371</v>
      </c>
      <c r="L18" s="110" t="s">
        <v>401</v>
      </c>
      <c r="M18" s="52">
        <v>5</v>
      </c>
      <c r="N18" s="110" t="s">
        <v>401</v>
      </c>
      <c r="O18" s="110" t="s">
        <v>404</v>
      </c>
      <c r="P18" s="110" t="s">
        <v>404</v>
      </c>
      <c r="Q18" s="52">
        <v>797.541929</v>
      </c>
      <c r="R18" s="52">
        <v>10000</v>
      </c>
      <c r="S18" s="111">
        <v>99.905569</v>
      </c>
      <c r="T18" s="52">
        <v>0</v>
      </c>
      <c r="U18" s="112">
        <v>7967887.998681544</v>
      </c>
      <c r="V18" s="113" t="s">
        <v>406</v>
      </c>
      <c r="W18" s="113" t="s">
        <v>406</v>
      </c>
      <c r="X18" s="52" t="s">
        <v>367</v>
      </c>
    </row>
    <row r="19" spans="1:24" ht="15">
      <c r="A19" s="52">
        <f t="shared" si="0"/>
        <v>8</v>
      </c>
      <c r="B19" s="52" t="s">
        <v>399</v>
      </c>
      <c r="C19" s="52" t="s">
        <v>400</v>
      </c>
      <c r="D19" s="52" t="s">
        <v>367</v>
      </c>
      <c r="E19" s="52"/>
      <c r="F19" s="52"/>
      <c r="G19" s="52" t="s">
        <v>368</v>
      </c>
      <c r="H19" s="52" t="s">
        <v>369</v>
      </c>
      <c r="I19" s="52" t="s">
        <v>370</v>
      </c>
      <c r="J19" s="52" t="s">
        <v>89</v>
      </c>
      <c r="K19" s="52" t="s">
        <v>371</v>
      </c>
      <c r="L19" s="110" t="s">
        <v>401</v>
      </c>
      <c r="M19" s="52">
        <v>3</v>
      </c>
      <c r="N19" s="110" t="s">
        <v>401</v>
      </c>
      <c r="O19" s="110" t="s">
        <v>402</v>
      </c>
      <c r="P19" s="110" t="s">
        <v>402</v>
      </c>
      <c r="Q19" s="52">
        <v>3533.654718</v>
      </c>
      <c r="R19" s="52">
        <v>10000</v>
      </c>
      <c r="S19" s="111">
        <v>99.949067</v>
      </c>
      <c r="T19" s="52">
        <v>0</v>
      </c>
      <c r="U19" s="112">
        <v>35318549.234093085</v>
      </c>
      <c r="V19" s="113" t="s">
        <v>403</v>
      </c>
      <c r="W19" s="113" t="s">
        <v>403</v>
      </c>
      <c r="X19" s="52" t="s">
        <v>367</v>
      </c>
    </row>
    <row r="20" spans="1:24" ht="15">
      <c r="A20" s="52">
        <f t="shared" si="0"/>
        <v>9</v>
      </c>
      <c r="B20" s="52" t="s">
        <v>399</v>
      </c>
      <c r="C20" s="52" t="s">
        <v>400</v>
      </c>
      <c r="D20" s="52" t="s">
        <v>367</v>
      </c>
      <c r="E20" s="52"/>
      <c r="F20" s="52"/>
      <c r="G20" s="52" t="s">
        <v>368</v>
      </c>
      <c r="H20" s="52" t="s">
        <v>369</v>
      </c>
      <c r="I20" s="52" t="s">
        <v>370</v>
      </c>
      <c r="J20" s="52" t="s">
        <v>89</v>
      </c>
      <c r="K20" s="52" t="s">
        <v>371</v>
      </c>
      <c r="L20" s="110" t="s">
        <v>401</v>
      </c>
      <c r="M20" s="52">
        <v>5</v>
      </c>
      <c r="N20" s="110" t="s">
        <v>401</v>
      </c>
      <c r="O20" s="110" t="s">
        <v>404</v>
      </c>
      <c r="P20" s="110" t="s">
        <v>404</v>
      </c>
      <c r="Q20" s="52">
        <v>20539.369776</v>
      </c>
      <c r="R20" s="52">
        <v>10000</v>
      </c>
      <c r="S20" s="111">
        <v>99.906252</v>
      </c>
      <c r="T20" s="52">
        <v>0</v>
      </c>
      <c r="U20" s="112">
        <v>205201145.9951019</v>
      </c>
      <c r="V20" s="113" t="s">
        <v>405</v>
      </c>
      <c r="W20" s="113" t="s">
        <v>405</v>
      </c>
      <c r="X20" s="52" t="s">
        <v>367</v>
      </c>
    </row>
    <row r="21" spans="1:24" ht="15">
      <c r="A21" s="52">
        <f t="shared" si="0"/>
        <v>10</v>
      </c>
      <c r="B21" s="52" t="s">
        <v>399</v>
      </c>
      <c r="C21" s="52" t="s">
        <v>400</v>
      </c>
      <c r="D21" s="52" t="s">
        <v>367</v>
      </c>
      <c r="E21" s="52"/>
      <c r="F21" s="52"/>
      <c r="G21" s="52" t="s">
        <v>368</v>
      </c>
      <c r="H21" s="52" t="s">
        <v>369</v>
      </c>
      <c r="I21" s="52" t="s">
        <v>370</v>
      </c>
      <c r="J21" s="52" t="s">
        <v>89</v>
      </c>
      <c r="K21" s="52" t="s">
        <v>371</v>
      </c>
      <c r="L21" s="110" t="s">
        <v>401</v>
      </c>
      <c r="M21" s="52">
        <v>5</v>
      </c>
      <c r="N21" s="110" t="s">
        <v>401</v>
      </c>
      <c r="O21" s="110" t="s">
        <v>404</v>
      </c>
      <c r="P21" s="110" t="s">
        <v>404</v>
      </c>
      <c r="Q21" s="52">
        <v>1069.672505</v>
      </c>
      <c r="R21" s="52">
        <v>10000</v>
      </c>
      <c r="S21" s="111">
        <v>99.905569</v>
      </c>
      <c r="T21" s="52">
        <v>0</v>
      </c>
      <c r="U21" s="112">
        <v>10686623.994547531</v>
      </c>
      <c r="V21" s="113" t="s">
        <v>406</v>
      </c>
      <c r="W21" s="113" t="s">
        <v>406</v>
      </c>
      <c r="X21" s="52" t="s">
        <v>367</v>
      </c>
    </row>
    <row r="22" spans="1:24" ht="15">
      <c r="A22" s="52">
        <f t="shared" si="0"/>
        <v>11</v>
      </c>
      <c r="B22" s="52" t="s">
        <v>399</v>
      </c>
      <c r="C22" s="52" t="s">
        <v>400</v>
      </c>
      <c r="D22" s="52" t="s">
        <v>367</v>
      </c>
      <c r="E22" s="52"/>
      <c r="F22" s="52"/>
      <c r="G22" s="52" t="s">
        <v>368</v>
      </c>
      <c r="H22" s="52" t="s">
        <v>369</v>
      </c>
      <c r="I22" s="52" t="s">
        <v>370</v>
      </c>
      <c r="J22" s="52" t="s">
        <v>90</v>
      </c>
      <c r="K22" s="52" t="s">
        <v>371</v>
      </c>
      <c r="L22" s="110" t="s">
        <v>401</v>
      </c>
      <c r="M22" s="52">
        <v>3</v>
      </c>
      <c r="N22" s="110" t="s">
        <v>401</v>
      </c>
      <c r="O22" s="110" t="s">
        <v>402</v>
      </c>
      <c r="P22" s="110" t="s">
        <v>402</v>
      </c>
      <c r="Q22" s="52">
        <v>3826.151615</v>
      </c>
      <c r="R22" s="52">
        <v>10000</v>
      </c>
      <c r="S22" s="111">
        <v>99.949067</v>
      </c>
      <c r="T22" s="52">
        <v>0</v>
      </c>
      <c r="U22" s="112">
        <v>38242028.43111008</v>
      </c>
      <c r="V22" s="113" t="s">
        <v>403</v>
      </c>
      <c r="W22" s="113" t="s">
        <v>403</v>
      </c>
      <c r="X22" s="52" t="s">
        <v>367</v>
      </c>
    </row>
    <row r="23" spans="1:24" ht="15">
      <c r="A23" s="52">
        <f t="shared" si="0"/>
        <v>12</v>
      </c>
      <c r="B23" s="52" t="s">
        <v>399</v>
      </c>
      <c r="C23" s="52" t="s">
        <v>400</v>
      </c>
      <c r="D23" s="52" t="s">
        <v>367</v>
      </c>
      <c r="E23" s="52"/>
      <c r="F23" s="52"/>
      <c r="G23" s="52" t="s">
        <v>368</v>
      </c>
      <c r="H23" s="52" t="s">
        <v>369</v>
      </c>
      <c r="I23" s="52" t="s">
        <v>370</v>
      </c>
      <c r="J23" s="52" t="s">
        <v>90</v>
      </c>
      <c r="K23" s="52" t="s">
        <v>371</v>
      </c>
      <c r="L23" s="110" t="s">
        <v>401</v>
      </c>
      <c r="M23" s="52">
        <v>5</v>
      </c>
      <c r="N23" s="110" t="s">
        <v>401</v>
      </c>
      <c r="O23" s="110" t="s">
        <v>404</v>
      </c>
      <c r="P23" s="110" t="s">
        <v>404</v>
      </c>
      <c r="Q23" s="52">
        <v>16578.63508</v>
      </c>
      <c r="R23" s="52">
        <v>10000</v>
      </c>
      <c r="S23" s="111">
        <v>99.906252</v>
      </c>
      <c r="T23" s="52">
        <v>0</v>
      </c>
      <c r="U23" s="112">
        <v>165630929.99210423</v>
      </c>
      <c r="V23" s="113" t="s">
        <v>405</v>
      </c>
      <c r="W23" s="113" t="s">
        <v>405</v>
      </c>
      <c r="X23" s="52" t="s">
        <v>367</v>
      </c>
    </row>
    <row r="24" spans="1:24" ht="15">
      <c r="A24" s="52">
        <f t="shared" si="0"/>
        <v>13</v>
      </c>
      <c r="B24" s="52" t="s">
        <v>399</v>
      </c>
      <c r="C24" s="52" t="s">
        <v>400</v>
      </c>
      <c r="D24" s="52" t="s">
        <v>367</v>
      </c>
      <c r="E24" s="52"/>
      <c r="F24" s="52"/>
      <c r="G24" s="52" t="s">
        <v>368</v>
      </c>
      <c r="H24" s="52" t="s">
        <v>369</v>
      </c>
      <c r="I24" s="52" t="s">
        <v>370</v>
      </c>
      <c r="J24" s="52" t="s">
        <v>90</v>
      </c>
      <c r="K24" s="52" t="s">
        <v>371</v>
      </c>
      <c r="L24" s="110" t="s">
        <v>401</v>
      </c>
      <c r="M24" s="52">
        <v>5</v>
      </c>
      <c r="N24" s="110" t="s">
        <v>401</v>
      </c>
      <c r="O24" s="110" t="s">
        <v>404</v>
      </c>
      <c r="P24" s="110" t="s">
        <v>404</v>
      </c>
      <c r="Q24" s="52">
        <v>863.40082</v>
      </c>
      <c r="R24" s="52">
        <v>10000</v>
      </c>
      <c r="S24" s="111">
        <v>99.905569</v>
      </c>
      <c r="T24" s="52">
        <v>0</v>
      </c>
      <c r="U24" s="112">
        <v>8625854.994678034</v>
      </c>
      <c r="V24" s="113" t="s">
        <v>406</v>
      </c>
      <c r="W24" s="113" t="s">
        <v>406</v>
      </c>
      <c r="X24" s="52" t="s">
        <v>367</v>
      </c>
    </row>
    <row r="25" spans="1:24" ht="15">
      <c r="A25" s="52">
        <f t="shared" si="0"/>
        <v>14</v>
      </c>
      <c r="B25" s="52" t="s">
        <v>399</v>
      </c>
      <c r="C25" s="52" t="s">
        <v>400</v>
      </c>
      <c r="D25" s="52" t="s">
        <v>367</v>
      </c>
      <c r="E25" s="52"/>
      <c r="F25" s="52"/>
      <c r="G25" s="52" t="s">
        <v>368</v>
      </c>
      <c r="H25" s="52" t="s">
        <v>369</v>
      </c>
      <c r="I25" s="52" t="s">
        <v>370</v>
      </c>
      <c r="J25" s="52" t="s">
        <v>91</v>
      </c>
      <c r="K25" s="52" t="s">
        <v>371</v>
      </c>
      <c r="L25" s="110" t="s">
        <v>401</v>
      </c>
      <c r="M25" s="52">
        <v>3</v>
      </c>
      <c r="N25" s="110" t="s">
        <v>401</v>
      </c>
      <c r="O25" s="110" t="s">
        <v>402</v>
      </c>
      <c r="P25" s="110" t="s">
        <v>402</v>
      </c>
      <c r="Q25" s="52">
        <v>6.904466</v>
      </c>
      <c r="R25" s="52">
        <v>10000</v>
      </c>
      <c r="S25" s="111">
        <v>99.949067</v>
      </c>
      <c r="T25" s="52">
        <v>0</v>
      </c>
      <c r="U25" s="112">
        <v>69009.49351784453</v>
      </c>
      <c r="V25" s="113" t="s">
        <v>403</v>
      </c>
      <c r="W25" s="113" t="s">
        <v>403</v>
      </c>
      <c r="X25" s="52" t="s">
        <v>367</v>
      </c>
    </row>
    <row r="26" spans="1:24" ht="15">
      <c r="A26" s="52">
        <f t="shared" si="0"/>
        <v>15</v>
      </c>
      <c r="B26" s="52" t="s">
        <v>399</v>
      </c>
      <c r="C26" s="52" t="s">
        <v>400</v>
      </c>
      <c r="D26" s="52" t="s">
        <v>367</v>
      </c>
      <c r="E26" s="52"/>
      <c r="F26" s="52"/>
      <c r="G26" s="52" t="s">
        <v>368</v>
      </c>
      <c r="H26" s="52" t="s">
        <v>369</v>
      </c>
      <c r="I26" s="52" t="s">
        <v>370</v>
      </c>
      <c r="J26" s="52" t="s">
        <v>91</v>
      </c>
      <c r="K26" s="52" t="s">
        <v>371</v>
      </c>
      <c r="L26" s="110" t="s">
        <v>401</v>
      </c>
      <c r="M26" s="52">
        <v>5</v>
      </c>
      <c r="N26" s="110" t="s">
        <v>401</v>
      </c>
      <c r="O26" s="110" t="s">
        <v>404</v>
      </c>
      <c r="P26" s="110" t="s">
        <v>404</v>
      </c>
      <c r="Q26" s="52">
        <v>19835.232101</v>
      </c>
      <c r="R26" s="52">
        <v>10000</v>
      </c>
      <c r="S26" s="111">
        <v>99.906252</v>
      </c>
      <c r="T26" s="52">
        <v>0</v>
      </c>
      <c r="U26" s="112">
        <v>198166370.37033266</v>
      </c>
      <c r="V26" s="113" t="s">
        <v>405</v>
      </c>
      <c r="W26" s="113" t="s">
        <v>405</v>
      </c>
      <c r="X26" s="52" t="s">
        <v>367</v>
      </c>
    </row>
    <row r="27" spans="1:24" ht="15">
      <c r="A27" s="52">
        <f t="shared" si="0"/>
        <v>16</v>
      </c>
      <c r="B27" s="52" t="s">
        <v>399</v>
      </c>
      <c r="C27" s="52" t="s">
        <v>400</v>
      </c>
      <c r="D27" s="52" t="s">
        <v>367</v>
      </c>
      <c r="E27" s="52"/>
      <c r="F27" s="52"/>
      <c r="G27" s="52" t="s">
        <v>368</v>
      </c>
      <c r="H27" s="52" t="s">
        <v>369</v>
      </c>
      <c r="I27" s="52" t="s">
        <v>370</v>
      </c>
      <c r="J27" s="52" t="s">
        <v>91</v>
      </c>
      <c r="K27" s="52" t="s">
        <v>371</v>
      </c>
      <c r="L27" s="110" t="s">
        <v>401</v>
      </c>
      <c r="M27" s="52">
        <v>5</v>
      </c>
      <c r="N27" s="110" t="s">
        <v>401</v>
      </c>
      <c r="O27" s="110" t="s">
        <v>404</v>
      </c>
      <c r="P27" s="110" t="s">
        <v>404</v>
      </c>
      <c r="Q27" s="52">
        <v>1033.001558</v>
      </c>
      <c r="R27" s="52">
        <v>10000</v>
      </c>
      <c r="S27" s="111">
        <v>99.905569</v>
      </c>
      <c r="T27" s="52">
        <v>0</v>
      </c>
      <c r="U27" s="112">
        <v>10320260.813030604</v>
      </c>
      <c r="V27" s="113" t="s">
        <v>406</v>
      </c>
      <c r="W27" s="113" t="s">
        <v>406</v>
      </c>
      <c r="X27" s="52" t="s">
        <v>367</v>
      </c>
    </row>
    <row r="28" spans="1:24" ht="15">
      <c r="A28" s="52">
        <f t="shared" si="0"/>
        <v>17</v>
      </c>
      <c r="B28" s="52" t="s">
        <v>407</v>
      </c>
      <c r="C28" s="52" t="s">
        <v>408</v>
      </c>
      <c r="D28" s="52" t="s">
        <v>367</v>
      </c>
      <c r="E28" s="52"/>
      <c r="F28" s="52"/>
      <c r="G28" s="52" t="s">
        <v>368</v>
      </c>
      <c r="H28" s="52" t="s">
        <v>369</v>
      </c>
      <c r="I28" s="52" t="s">
        <v>370</v>
      </c>
      <c r="J28" s="52" t="s">
        <v>87</v>
      </c>
      <c r="K28" s="52" t="s">
        <v>371</v>
      </c>
      <c r="L28" s="110" t="s">
        <v>409</v>
      </c>
      <c r="M28" s="52">
        <v>3</v>
      </c>
      <c r="N28" s="110" t="s">
        <v>409</v>
      </c>
      <c r="O28" s="110" t="s">
        <v>386</v>
      </c>
      <c r="P28" s="110" t="s">
        <v>386</v>
      </c>
      <c r="Q28" s="52">
        <v>81199.839732</v>
      </c>
      <c r="R28" s="52">
        <v>10000</v>
      </c>
      <c r="S28" s="111">
        <v>99.945865</v>
      </c>
      <c r="T28" s="52">
        <v>0</v>
      </c>
      <c r="U28" s="112">
        <v>811558821.5004117</v>
      </c>
      <c r="V28" s="113" t="s">
        <v>382</v>
      </c>
      <c r="W28" s="113" t="s">
        <v>382</v>
      </c>
      <c r="X28" s="52" t="s">
        <v>367</v>
      </c>
    </row>
    <row r="29" spans="1:24" ht="15">
      <c r="A29" s="52">
        <f t="shared" si="0"/>
        <v>18</v>
      </c>
      <c r="B29" s="52" t="s">
        <v>407</v>
      </c>
      <c r="C29" s="52" t="s">
        <v>408</v>
      </c>
      <c r="D29" s="52" t="s">
        <v>367</v>
      </c>
      <c r="E29" s="52"/>
      <c r="F29" s="52"/>
      <c r="G29" s="52" t="s">
        <v>368</v>
      </c>
      <c r="H29" s="52" t="s">
        <v>369</v>
      </c>
      <c r="I29" s="52" t="s">
        <v>370</v>
      </c>
      <c r="J29" s="52" t="s">
        <v>88</v>
      </c>
      <c r="K29" s="52" t="s">
        <v>371</v>
      </c>
      <c r="L29" s="110" t="s">
        <v>409</v>
      </c>
      <c r="M29" s="52">
        <v>3</v>
      </c>
      <c r="N29" s="110" t="s">
        <v>409</v>
      </c>
      <c r="O29" s="110" t="s">
        <v>386</v>
      </c>
      <c r="P29" s="110" t="s">
        <v>386</v>
      </c>
      <c r="Q29" s="52">
        <v>16030.12446</v>
      </c>
      <c r="R29" s="52">
        <v>10000</v>
      </c>
      <c r="S29" s="111">
        <v>99.945865</v>
      </c>
      <c r="T29" s="52">
        <v>0</v>
      </c>
      <c r="U29" s="112">
        <v>160214465.42505506</v>
      </c>
      <c r="V29" s="113" t="s">
        <v>382</v>
      </c>
      <c r="W29" s="113" t="s">
        <v>382</v>
      </c>
      <c r="X29" s="52" t="s">
        <v>367</v>
      </c>
    </row>
    <row r="30" spans="1:24" ht="15">
      <c r="A30" s="52">
        <f t="shared" si="0"/>
        <v>19</v>
      </c>
      <c r="B30" s="52" t="s">
        <v>407</v>
      </c>
      <c r="C30" s="52" t="s">
        <v>408</v>
      </c>
      <c r="D30" s="52" t="s">
        <v>367</v>
      </c>
      <c r="E30" s="52"/>
      <c r="F30" s="52"/>
      <c r="G30" s="52" t="s">
        <v>368</v>
      </c>
      <c r="H30" s="52" t="s">
        <v>369</v>
      </c>
      <c r="I30" s="52" t="s">
        <v>370</v>
      </c>
      <c r="J30" s="52" t="s">
        <v>89</v>
      </c>
      <c r="K30" s="52" t="s">
        <v>371</v>
      </c>
      <c r="L30" s="110" t="s">
        <v>409</v>
      </c>
      <c r="M30" s="52">
        <v>3</v>
      </c>
      <c r="N30" s="110" t="s">
        <v>409</v>
      </c>
      <c r="O30" s="110" t="s">
        <v>386</v>
      </c>
      <c r="P30" s="110" t="s">
        <v>386</v>
      </c>
      <c r="Q30" s="52">
        <v>6878.961905</v>
      </c>
      <c r="R30" s="52">
        <v>10000</v>
      </c>
      <c r="S30" s="111">
        <v>99.945865</v>
      </c>
      <c r="T30" s="52">
        <v>0</v>
      </c>
      <c r="U30" s="112">
        <v>68752379.74845351</v>
      </c>
      <c r="V30" s="113" t="s">
        <v>382</v>
      </c>
      <c r="W30" s="113" t="s">
        <v>382</v>
      </c>
      <c r="X30" s="52" t="s">
        <v>367</v>
      </c>
    </row>
    <row r="31" spans="1:24" ht="15">
      <c r="A31" s="52">
        <f t="shared" si="0"/>
        <v>20</v>
      </c>
      <c r="B31" s="52" t="s">
        <v>407</v>
      </c>
      <c r="C31" s="52" t="s">
        <v>408</v>
      </c>
      <c r="D31" s="52" t="s">
        <v>367</v>
      </c>
      <c r="E31" s="52"/>
      <c r="F31" s="52"/>
      <c r="G31" s="52" t="s">
        <v>368</v>
      </c>
      <c r="H31" s="52" t="s">
        <v>369</v>
      </c>
      <c r="I31" s="52" t="s">
        <v>370</v>
      </c>
      <c r="J31" s="52" t="s">
        <v>90</v>
      </c>
      <c r="K31" s="52" t="s">
        <v>371</v>
      </c>
      <c r="L31" s="110" t="s">
        <v>409</v>
      </c>
      <c r="M31" s="52">
        <v>3</v>
      </c>
      <c r="N31" s="110" t="s">
        <v>409</v>
      </c>
      <c r="O31" s="110" t="s">
        <v>386</v>
      </c>
      <c r="P31" s="110" t="s">
        <v>386</v>
      </c>
      <c r="Q31" s="52">
        <v>14199.252436</v>
      </c>
      <c r="R31" s="52">
        <v>10000</v>
      </c>
      <c r="S31" s="111">
        <v>99.945865</v>
      </c>
      <c r="T31" s="52">
        <v>0</v>
      </c>
      <c r="U31" s="112">
        <v>141915656.6217422</v>
      </c>
      <c r="V31" s="113" t="s">
        <v>382</v>
      </c>
      <c r="W31" s="113" t="s">
        <v>382</v>
      </c>
      <c r="X31" s="52" t="s">
        <v>367</v>
      </c>
    </row>
    <row r="32" spans="1:24" ht="15">
      <c r="A32" s="52">
        <f t="shared" si="0"/>
        <v>21</v>
      </c>
      <c r="B32" s="52" t="s">
        <v>407</v>
      </c>
      <c r="C32" s="52" t="s">
        <v>408</v>
      </c>
      <c r="D32" s="52" t="s">
        <v>367</v>
      </c>
      <c r="E32" s="52"/>
      <c r="F32" s="52"/>
      <c r="G32" s="52" t="s">
        <v>368</v>
      </c>
      <c r="H32" s="52" t="s">
        <v>369</v>
      </c>
      <c r="I32" s="52" t="s">
        <v>370</v>
      </c>
      <c r="J32" s="52" t="s">
        <v>91</v>
      </c>
      <c r="K32" s="52" t="s">
        <v>371</v>
      </c>
      <c r="L32" s="110" t="s">
        <v>409</v>
      </c>
      <c r="M32" s="52">
        <v>3</v>
      </c>
      <c r="N32" s="110" t="s">
        <v>409</v>
      </c>
      <c r="O32" s="110" t="s">
        <v>386</v>
      </c>
      <c r="P32" s="110" t="s">
        <v>386</v>
      </c>
      <c r="Q32" s="52">
        <v>8291.821464</v>
      </c>
      <c r="R32" s="52">
        <v>10000</v>
      </c>
      <c r="S32" s="111">
        <v>99.945865</v>
      </c>
      <c r="T32" s="52">
        <v>0</v>
      </c>
      <c r="U32" s="112">
        <v>82873326.81475371</v>
      </c>
      <c r="V32" s="113" t="s">
        <v>382</v>
      </c>
      <c r="W32" s="113" t="s">
        <v>382</v>
      </c>
      <c r="X32" s="52" t="s">
        <v>367</v>
      </c>
    </row>
    <row r="33" spans="1:24" ht="15">
      <c r="A33" s="52">
        <f t="shared" si="0"/>
        <v>22</v>
      </c>
      <c r="B33" s="52" t="s">
        <v>410</v>
      </c>
      <c r="C33" s="52" t="s">
        <v>411</v>
      </c>
      <c r="D33" s="52" t="s">
        <v>367</v>
      </c>
      <c r="E33" s="52"/>
      <c r="F33" s="52"/>
      <c r="G33" s="52" t="s">
        <v>368</v>
      </c>
      <c r="H33" s="52" t="s">
        <v>369</v>
      </c>
      <c r="I33" s="52" t="s">
        <v>370</v>
      </c>
      <c r="J33" s="52" t="s">
        <v>87</v>
      </c>
      <c r="K33" s="52" t="s">
        <v>371</v>
      </c>
      <c r="L33" s="110" t="s">
        <v>412</v>
      </c>
      <c r="M33" s="52">
        <v>1</v>
      </c>
      <c r="N33" s="110" t="s">
        <v>412</v>
      </c>
      <c r="O33" s="110" t="s">
        <v>409</v>
      </c>
      <c r="P33" s="110" t="s">
        <v>409</v>
      </c>
      <c r="Q33" s="52">
        <v>81199.839731</v>
      </c>
      <c r="R33" s="52">
        <v>10000</v>
      </c>
      <c r="S33" s="111">
        <v>99.98277</v>
      </c>
      <c r="T33" s="52">
        <v>0</v>
      </c>
      <c r="U33" s="112">
        <v>811858490.7169421</v>
      </c>
      <c r="V33" s="113" t="s">
        <v>413</v>
      </c>
      <c r="W33" s="113" t="s">
        <v>413</v>
      </c>
      <c r="X33" s="52" t="s">
        <v>367</v>
      </c>
    </row>
    <row r="34" spans="1:24" ht="15">
      <c r="A34" s="52">
        <f t="shared" si="0"/>
        <v>23</v>
      </c>
      <c r="B34" s="52" t="s">
        <v>410</v>
      </c>
      <c r="C34" s="52" t="s">
        <v>411</v>
      </c>
      <c r="D34" s="52" t="s">
        <v>367</v>
      </c>
      <c r="E34" s="52"/>
      <c r="F34" s="52"/>
      <c r="G34" s="52" t="s">
        <v>368</v>
      </c>
      <c r="H34" s="52" t="s">
        <v>369</v>
      </c>
      <c r="I34" s="52" t="s">
        <v>370</v>
      </c>
      <c r="J34" s="52" t="s">
        <v>88</v>
      </c>
      <c r="K34" s="52" t="s">
        <v>371</v>
      </c>
      <c r="L34" s="110" t="s">
        <v>412</v>
      </c>
      <c r="M34" s="52">
        <v>1</v>
      </c>
      <c r="N34" s="110" t="s">
        <v>412</v>
      </c>
      <c r="O34" s="110" t="s">
        <v>409</v>
      </c>
      <c r="P34" s="110" t="s">
        <v>409</v>
      </c>
      <c r="Q34" s="52">
        <v>16030.12446</v>
      </c>
      <c r="R34" s="52">
        <v>10000</v>
      </c>
      <c r="S34" s="111">
        <v>99.98277</v>
      </c>
      <c r="T34" s="52">
        <v>0</v>
      </c>
      <c r="U34" s="112">
        <v>160273624.83982655</v>
      </c>
      <c r="V34" s="113" t="s">
        <v>413</v>
      </c>
      <c r="W34" s="113" t="s">
        <v>413</v>
      </c>
      <c r="X34" s="52" t="s">
        <v>367</v>
      </c>
    </row>
    <row r="35" spans="1:24" ht="15">
      <c r="A35" s="52">
        <f t="shared" si="0"/>
        <v>24</v>
      </c>
      <c r="B35" s="52" t="s">
        <v>410</v>
      </c>
      <c r="C35" s="52" t="s">
        <v>411</v>
      </c>
      <c r="D35" s="52" t="s">
        <v>367</v>
      </c>
      <c r="E35" s="52"/>
      <c r="F35" s="52"/>
      <c r="G35" s="52" t="s">
        <v>368</v>
      </c>
      <c r="H35" s="52" t="s">
        <v>369</v>
      </c>
      <c r="I35" s="52" t="s">
        <v>370</v>
      </c>
      <c r="J35" s="52" t="s">
        <v>89</v>
      </c>
      <c r="K35" s="52" t="s">
        <v>371</v>
      </c>
      <c r="L35" s="110" t="s">
        <v>412</v>
      </c>
      <c r="M35" s="52">
        <v>1</v>
      </c>
      <c r="N35" s="110" t="s">
        <v>412</v>
      </c>
      <c r="O35" s="110" t="s">
        <v>409</v>
      </c>
      <c r="P35" s="110" t="s">
        <v>409</v>
      </c>
      <c r="Q35" s="52">
        <v>6878.961905</v>
      </c>
      <c r="R35" s="52">
        <v>10000</v>
      </c>
      <c r="S35" s="111">
        <v>99.98277</v>
      </c>
      <c r="T35" s="52">
        <v>0</v>
      </c>
      <c r="U35" s="112">
        <v>68777766.66054834</v>
      </c>
      <c r="V35" s="113" t="s">
        <v>413</v>
      </c>
      <c r="W35" s="113" t="s">
        <v>413</v>
      </c>
      <c r="X35" s="52" t="s">
        <v>367</v>
      </c>
    </row>
    <row r="36" spans="1:24" ht="15">
      <c r="A36" s="52">
        <f t="shared" si="0"/>
        <v>25</v>
      </c>
      <c r="B36" s="52" t="s">
        <v>410</v>
      </c>
      <c r="C36" s="52" t="s">
        <v>411</v>
      </c>
      <c r="D36" s="52" t="s">
        <v>367</v>
      </c>
      <c r="E36" s="52"/>
      <c r="F36" s="52"/>
      <c r="G36" s="52" t="s">
        <v>368</v>
      </c>
      <c r="H36" s="52" t="s">
        <v>369</v>
      </c>
      <c r="I36" s="52" t="s">
        <v>370</v>
      </c>
      <c r="J36" s="52" t="s">
        <v>90</v>
      </c>
      <c r="K36" s="52" t="s">
        <v>371</v>
      </c>
      <c r="L36" s="110" t="s">
        <v>412</v>
      </c>
      <c r="M36" s="52">
        <v>1</v>
      </c>
      <c r="N36" s="110" t="s">
        <v>412</v>
      </c>
      <c r="O36" s="110" t="s">
        <v>409</v>
      </c>
      <c r="P36" s="110" t="s">
        <v>409</v>
      </c>
      <c r="Q36" s="52">
        <v>14199.252437</v>
      </c>
      <c r="R36" s="52">
        <v>10000</v>
      </c>
      <c r="S36" s="111">
        <v>99.98277</v>
      </c>
      <c r="T36" s="52">
        <v>0</v>
      </c>
      <c r="U36" s="112">
        <v>141968059.18584433</v>
      </c>
      <c r="V36" s="113" t="s">
        <v>413</v>
      </c>
      <c r="W36" s="113" t="s">
        <v>413</v>
      </c>
      <c r="X36" s="52" t="s">
        <v>367</v>
      </c>
    </row>
    <row r="37" spans="1:24" ht="15">
      <c r="A37" s="52">
        <f t="shared" si="0"/>
        <v>26</v>
      </c>
      <c r="B37" s="52" t="s">
        <v>410</v>
      </c>
      <c r="C37" s="52" t="s">
        <v>411</v>
      </c>
      <c r="D37" s="52" t="s">
        <v>367</v>
      </c>
      <c r="E37" s="52"/>
      <c r="F37" s="52"/>
      <c r="G37" s="52" t="s">
        <v>368</v>
      </c>
      <c r="H37" s="52" t="s">
        <v>369</v>
      </c>
      <c r="I37" s="52" t="s">
        <v>370</v>
      </c>
      <c r="J37" s="52" t="s">
        <v>91</v>
      </c>
      <c r="K37" s="52" t="s">
        <v>371</v>
      </c>
      <c r="L37" s="110" t="s">
        <v>412</v>
      </c>
      <c r="M37" s="52">
        <v>1</v>
      </c>
      <c r="N37" s="110" t="s">
        <v>412</v>
      </c>
      <c r="O37" s="110" t="s">
        <v>409</v>
      </c>
      <c r="P37" s="110" t="s">
        <v>409</v>
      </c>
      <c r="Q37" s="52">
        <v>8291.821463</v>
      </c>
      <c r="R37" s="52">
        <v>10000</v>
      </c>
      <c r="S37" s="111">
        <v>99.98277</v>
      </c>
      <c r="T37" s="52">
        <v>0</v>
      </c>
      <c r="U37" s="112">
        <v>82903927.89624564</v>
      </c>
      <c r="V37" s="113" t="s">
        <v>413</v>
      </c>
      <c r="W37" s="113" t="s">
        <v>413</v>
      </c>
      <c r="X37" s="52" t="s">
        <v>367</v>
      </c>
    </row>
    <row r="38" spans="1:24" ht="15">
      <c r="A38" s="52">
        <f t="shared" si="0"/>
        <v>27</v>
      </c>
      <c r="B38" s="52" t="s">
        <v>414</v>
      </c>
      <c r="C38" s="52" t="s">
        <v>415</v>
      </c>
      <c r="D38" s="52" t="s">
        <v>367</v>
      </c>
      <c r="E38" s="52"/>
      <c r="F38" s="52"/>
      <c r="G38" s="52" t="s">
        <v>368</v>
      </c>
      <c r="H38" s="52" t="s">
        <v>369</v>
      </c>
      <c r="I38" s="52" t="s">
        <v>370</v>
      </c>
      <c r="J38" s="52" t="s">
        <v>87</v>
      </c>
      <c r="K38" s="52" t="s">
        <v>371</v>
      </c>
      <c r="L38" s="110" t="s">
        <v>416</v>
      </c>
      <c r="M38" s="52">
        <v>1</v>
      </c>
      <c r="N38" s="110" t="s">
        <v>416</v>
      </c>
      <c r="O38" s="110" t="s">
        <v>412</v>
      </c>
      <c r="P38" s="110" t="s">
        <v>412</v>
      </c>
      <c r="Q38" s="52">
        <v>81231.909179</v>
      </c>
      <c r="R38" s="52">
        <v>10000</v>
      </c>
      <c r="S38" s="111">
        <v>99.982797</v>
      </c>
      <c r="T38" s="52">
        <v>0</v>
      </c>
      <c r="U38" s="112">
        <v>812179352.435771</v>
      </c>
      <c r="V38" s="113" t="s">
        <v>417</v>
      </c>
      <c r="W38" s="113" t="s">
        <v>417</v>
      </c>
      <c r="X38" s="52" t="s">
        <v>367</v>
      </c>
    </row>
    <row r="39" spans="1:24" ht="15">
      <c r="A39" s="52">
        <f t="shared" si="0"/>
        <v>28</v>
      </c>
      <c r="B39" s="52" t="s">
        <v>414</v>
      </c>
      <c r="C39" s="52" t="s">
        <v>415</v>
      </c>
      <c r="D39" s="52" t="s">
        <v>367</v>
      </c>
      <c r="E39" s="52"/>
      <c r="F39" s="52"/>
      <c r="G39" s="52" t="s">
        <v>368</v>
      </c>
      <c r="H39" s="52" t="s">
        <v>369</v>
      </c>
      <c r="I39" s="52" t="s">
        <v>370</v>
      </c>
      <c r="J39" s="52" t="s">
        <v>88</v>
      </c>
      <c r="K39" s="52" t="s">
        <v>371</v>
      </c>
      <c r="L39" s="110" t="s">
        <v>416</v>
      </c>
      <c r="M39" s="52">
        <v>1</v>
      </c>
      <c r="N39" s="110" t="s">
        <v>416</v>
      </c>
      <c r="O39" s="110" t="s">
        <v>412</v>
      </c>
      <c r="P39" s="110" t="s">
        <v>412</v>
      </c>
      <c r="Q39" s="52">
        <v>16036.455473</v>
      </c>
      <c r="R39" s="52">
        <v>10000</v>
      </c>
      <c r="S39" s="111">
        <v>99.982797</v>
      </c>
      <c r="T39" s="52">
        <v>0</v>
      </c>
      <c r="U39" s="112">
        <v>160336967.98539966</v>
      </c>
      <c r="V39" s="113" t="s">
        <v>417</v>
      </c>
      <c r="W39" s="113" t="s">
        <v>417</v>
      </c>
      <c r="X39" s="52" t="s">
        <v>367</v>
      </c>
    </row>
    <row r="40" spans="1:24" ht="15">
      <c r="A40" s="52">
        <f t="shared" si="0"/>
        <v>29</v>
      </c>
      <c r="B40" s="52" t="s">
        <v>414</v>
      </c>
      <c r="C40" s="52" t="s">
        <v>415</v>
      </c>
      <c r="D40" s="52" t="s">
        <v>367</v>
      </c>
      <c r="E40" s="52"/>
      <c r="F40" s="52"/>
      <c r="G40" s="52" t="s">
        <v>368</v>
      </c>
      <c r="H40" s="52" t="s">
        <v>369</v>
      </c>
      <c r="I40" s="52" t="s">
        <v>370</v>
      </c>
      <c r="J40" s="52" t="s">
        <v>89</v>
      </c>
      <c r="K40" s="52" t="s">
        <v>371</v>
      </c>
      <c r="L40" s="110" t="s">
        <v>416</v>
      </c>
      <c r="M40" s="52">
        <v>1</v>
      </c>
      <c r="N40" s="110" t="s">
        <v>416</v>
      </c>
      <c r="O40" s="110" t="s">
        <v>412</v>
      </c>
      <c r="P40" s="110" t="s">
        <v>412</v>
      </c>
      <c r="Q40" s="52">
        <v>6881.678715</v>
      </c>
      <c r="R40" s="52">
        <v>10000</v>
      </c>
      <c r="S40" s="111">
        <v>99.982797</v>
      </c>
      <c r="T40" s="52">
        <v>0</v>
      </c>
      <c r="U40" s="112">
        <v>68804948.92842716</v>
      </c>
      <c r="V40" s="113" t="s">
        <v>417</v>
      </c>
      <c r="W40" s="113" t="s">
        <v>417</v>
      </c>
      <c r="X40" s="52" t="s">
        <v>367</v>
      </c>
    </row>
    <row r="41" spans="1:24" ht="15">
      <c r="A41" s="52">
        <f t="shared" si="0"/>
        <v>30</v>
      </c>
      <c r="B41" s="52" t="s">
        <v>414</v>
      </c>
      <c r="C41" s="52" t="s">
        <v>415</v>
      </c>
      <c r="D41" s="52" t="s">
        <v>367</v>
      </c>
      <c r="E41" s="52"/>
      <c r="F41" s="52"/>
      <c r="G41" s="52" t="s">
        <v>368</v>
      </c>
      <c r="H41" s="52" t="s">
        <v>369</v>
      </c>
      <c r="I41" s="52" t="s">
        <v>370</v>
      </c>
      <c r="J41" s="52" t="s">
        <v>90</v>
      </c>
      <c r="K41" s="52" t="s">
        <v>371</v>
      </c>
      <c r="L41" s="110" t="s">
        <v>416</v>
      </c>
      <c r="M41" s="52">
        <v>1</v>
      </c>
      <c r="N41" s="110" t="s">
        <v>416</v>
      </c>
      <c r="O41" s="110" t="s">
        <v>412</v>
      </c>
      <c r="P41" s="110" t="s">
        <v>412</v>
      </c>
      <c r="Q41" s="52">
        <v>14204.860356</v>
      </c>
      <c r="R41" s="52">
        <v>10000</v>
      </c>
      <c r="S41" s="111">
        <v>99.982797</v>
      </c>
      <c r="T41" s="52">
        <v>0</v>
      </c>
      <c r="U41" s="112">
        <v>142024167.62056288</v>
      </c>
      <c r="V41" s="113" t="s">
        <v>417</v>
      </c>
      <c r="W41" s="113" t="s">
        <v>417</v>
      </c>
      <c r="X41" s="52" t="s">
        <v>367</v>
      </c>
    </row>
    <row r="42" spans="1:24" ht="15">
      <c r="A42" s="52">
        <f t="shared" si="0"/>
        <v>31</v>
      </c>
      <c r="B42" s="52" t="s">
        <v>414</v>
      </c>
      <c r="C42" s="52" t="s">
        <v>415</v>
      </c>
      <c r="D42" s="52" t="s">
        <v>367</v>
      </c>
      <c r="E42" s="52"/>
      <c r="F42" s="52"/>
      <c r="G42" s="52" t="s">
        <v>368</v>
      </c>
      <c r="H42" s="52" t="s">
        <v>369</v>
      </c>
      <c r="I42" s="52" t="s">
        <v>370</v>
      </c>
      <c r="J42" s="52" t="s">
        <v>91</v>
      </c>
      <c r="K42" s="52" t="s">
        <v>371</v>
      </c>
      <c r="L42" s="110" t="s">
        <v>416</v>
      </c>
      <c r="M42" s="52">
        <v>1</v>
      </c>
      <c r="N42" s="110" t="s">
        <v>416</v>
      </c>
      <c r="O42" s="110" t="s">
        <v>412</v>
      </c>
      <c r="P42" s="110" t="s">
        <v>412</v>
      </c>
      <c r="Q42" s="52">
        <v>8295.096275</v>
      </c>
      <c r="R42" s="52">
        <v>10000</v>
      </c>
      <c r="S42" s="111">
        <v>99.982797</v>
      </c>
      <c r="T42" s="52">
        <v>0</v>
      </c>
      <c r="U42" s="112">
        <v>82936693.09404273</v>
      </c>
      <c r="V42" s="113" t="s">
        <v>417</v>
      </c>
      <c r="W42" s="113" t="s">
        <v>417</v>
      </c>
      <c r="X42" s="52" t="s">
        <v>367</v>
      </c>
    </row>
    <row r="43" spans="1:24" ht="15">
      <c r="A43" s="52">
        <f t="shared" si="0"/>
        <v>32</v>
      </c>
      <c r="B43" s="52" t="s">
        <v>418</v>
      </c>
      <c r="C43" s="52" t="s">
        <v>419</v>
      </c>
      <c r="D43" s="52" t="s">
        <v>367</v>
      </c>
      <c r="E43" s="52"/>
      <c r="F43" s="52"/>
      <c r="G43" s="52" t="s">
        <v>368</v>
      </c>
      <c r="H43" s="52" t="s">
        <v>369</v>
      </c>
      <c r="I43" s="52" t="s">
        <v>370</v>
      </c>
      <c r="J43" s="52" t="s">
        <v>87</v>
      </c>
      <c r="K43" s="52" t="s">
        <v>371</v>
      </c>
      <c r="L43" s="110" t="s">
        <v>420</v>
      </c>
      <c r="M43" s="52">
        <v>7</v>
      </c>
      <c r="N43" s="110" t="s">
        <v>420</v>
      </c>
      <c r="O43" s="110" t="s">
        <v>416</v>
      </c>
      <c r="P43" s="110" t="s">
        <v>416</v>
      </c>
      <c r="Q43" s="52">
        <v>81328.11752</v>
      </c>
      <c r="R43" s="52">
        <v>10000</v>
      </c>
      <c r="S43" s="111">
        <v>99.875498</v>
      </c>
      <c r="T43" s="52">
        <v>0</v>
      </c>
      <c r="U43" s="112">
        <v>812268621.1874247</v>
      </c>
      <c r="V43" s="113" t="s">
        <v>421</v>
      </c>
      <c r="W43" s="113" t="s">
        <v>421</v>
      </c>
      <c r="X43" s="52" t="s">
        <v>367</v>
      </c>
    </row>
    <row r="44" spans="1:24" ht="15">
      <c r="A44" s="52">
        <f t="shared" si="0"/>
        <v>33</v>
      </c>
      <c r="B44" s="52" t="s">
        <v>418</v>
      </c>
      <c r="C44" s="52" t="s">
        <v>419</v>
      </c>
      <c r="D44" s="52" t="s">
        <v>367</v>
      </c>
      <c r="E44" s="52"/>
      <c r="F44" s="52"/>
      <c r="G44" s="52" t="s">
        <v>368</v>
      </c>
      <c r="H44" s="52" t="s">
        <v>369</v>
      </c>
      <c r="I44" s="52" t="s">
        <v>370</v>
      </c>
      <c r="J44" s="52" t="s">
        <v>88</v>
      </c>
      <c r="K44" s="52" t="s">
        <v>371</v>
      </c>
      <c r="L44" s="110" t="s">
        <v>420</v>
      </c>
      <c r="M44" s="52">
        <v>7</v>
      </c>
      <c r="N44" s="110" t="s">
        <v>420</v>
      </c>
      <c r="O44" s="110" t="s">
        <v>416</v>
      </c>
      <c r="P44" s="110" t="s">
        <v>416</v>
      </c>
      <c r="Q44" s="52">
        <v>16055.448512</v>
      </c>
      <c r="R44" s="52">
        <v>10000</v>
      </c>
      <c r="S44" s="111">
        <v>99.875498</v>
      </c>
      <c r="T44" s="52">
        <v>0</v>
      </c>
      <c r="U44" s="112">
        <v>160354591.04510608</v>
      </c>
      <c r="V44" s="113" t="s">
        <v>421</v>
      </c>
      <c r="W44" s="113" t="s">
        <v>421</v>
      </c>
      <c r="X44" s="52" t="s">
        <v>367</v>
      </c>
    </row>
    <row r="45" spans="1:24" ht="15">
      <c r="A45" s="52">
        <f t="shared" si="0"/>
        <v>34</v>
      </c>
      <c r="B45" s="52" t="s">
        <v>418</v>
      </c>
      <c r="C45" s="52" t="s">
        <v>419</v>
      </c>
      <c r="D45" s="52" t="s">
        <v>367</v>
      </c>
      <c r="E45" s="52"/>
      <c r="F45" s="52"/>
      <c r="G45" s="52" t="s">
        <v>368</v>
      </c>
      <c r="H45" s="52" t="s">
        <v>369</v>
      </c>
      <c r="I45" s="52" t="s">
        <v>370</v>
      </c>
      <c r="J45" s="52" t="s">
        <v>89</v>
      </c>
      <c r="K45" s="52" t="s">
        <v>371</v>
      </c>
      <c r="L45" s="110" t="s">
        <v>420</v>
      </c>
      <c r="M45" s="52">
        <v>7</v>
      </c>
      <c r="N45" s="110" t="s">
        <v>420</v>
      </c>
      <c r="O45" s="110" t="s">
        <v>416</v>
      </c>
      <c r="P45" s="110" t="s">
        <v>416</v>
      </c>
      <c r="Q45" s="52">
        <v>6889.829144</v>
      </c>
      <c r="R45" s="52">
        <v>10000</v>
      </c>
      <c r="S45" s="111">
        <v>99.875498</v>
      </c>
      <c r="T45" s="52">
        <v>0</v>
      </c>
      <c r="U45" s="112">
        <v>68812511.46182701</v>
      </c>
      <c r="V45" s="113" t="s">
        <v>421</v>
      </c>
      <c r="W45" s="113" t="s">
        <v>421</v>
      </c>
      <c r="X45" s="52" t="s">
        <v>367</v>
      </c>
    </row>
    <row r="46" spans="1:24" ht="15">
      <c r="A46" s="52">
        <f t="shared" si="0"/>
        <v>35</v>
      </c>
      <c r="B46" s="52" t="s">
        <v>418</v>
      </c>
      <c r="C46" s="52" t="s">
        <v>419</v>
      </c>
      <c r="D46" s="52" t="s">
        <v>367</v>
      </c>
      <c r="E46" s="52"/>
      <c r="F46" s="52"/>
      <c r="G46" s="52" t="s">
        <v>368</v>
      </c>
      <c r="H46" s="52" t="s">
        <v>369</v>
      </c>
      <c r="I46" s="52" t="s">
        <v>370</v>
      </c>
      <c r="J46" s="52" t="s">
        <v>90</v>
      </c>
      <c r="K46" s="52" t="s">
        <v>371</v>
      </c>
      <c r="L46" s="110" t="s">
        <v>420</v>
      </c>
      <c r="M46" s="52">
        <v>7</v>
      </c>
      <c r="N46" s="110" t="s">
        <v>420</v>
      </c>
      <c r="O46" s="110" t="s">
        <v>416</v>
      </c>
      <c r="P46" s="110" t="s">
        <v>416</v>
      </c>
      <c r="Q46" s="52">
        <v>14221.684115</v>
      </c>
      <c r="R46" s="52">
        <v>10000</v>
      </c>
      <c r="S46" s="111">
        <v>99.875498</v>
      </c>
      <c r="T46" s="52">
        <v>0</v>
      </c>
      <c r="U46" s="112">
        <v>142039777.86911586</v>
      </c>
      <c r="V46" s="113" t="s">
        <v>421</v>
      </c>
      <c r="W46" s="113" t="s">
        <v>421</v>
      </c>
      <c r="X46" s="52" t="s">
        <v>367</v>
      </c>
    </row>
    <row r="47" spans="1:24" ht="15">
      <c r="A47" s="52">
        <f t="shared" si="0"/>
        <v>36</v>
      </c>
      <c r="B47" s="52" t="s">
        <v>418</v>
      </c>
      <c r="C47" s="52" t="s">
        <v>419</v>
      </c>
      <c r="D47" s="52" t="s">
        <v>367</v>
      </c>
      <c r="E47" s="52"/>
      <c r="F47" s="52"/>
      <c r="G47" s="52" t="s">
        <v>368</v>
      </c>
      <c r="H47" s="52" t="s">
        <v>369</v>
      </c>
      <c r="I47" s="52" t="s">
        <v>370</v>
      </c>
      <c r="J47" s="52" t="s">
        <v>91</v>
      </c>
      <c r="K47" s="52" t="s">
        <v>371</v>
      </c>
      <c r="L47" s="110" t="s">
        <v>420</v>
      </c>
      <c r="M47" s="52">
        <v>7</v>
      </c>
      <c r="N47" s="110" t="s">
        <v>420</v>
      </c>
      <c r="O47" s="110" t="s">
        <v>416</v>
      </c>
      <c r="P47" s="110" t="s">
        <v>416</v>
      </c>
      <c r="Q47" s="52">
        <v>8304.920708</v>
      </c>
      <c r="R47" s="52">
        <v>10000</v>
      </c>
      <c r="S47" s="111">
        <v>99.875498</v>
      </c>
      <c r="T47" s="52">
        <v>0</v>
      </c>
      <c r="U47" s="112">
        <v>82945808.88213888</v>
      </c>
      <c r="V47" s="113" t="s">
        <v>421</v>
      </c>
      <c r="W47" s="113" t="s">
        <v>421</v>
      </c>
      <c r="X47" s="52" t="s">
        <v>367</v>
      </c>
    </row>
    <row r="48" spans="1:24" ht="15">
      <c r="A48" s="52">
        <f t="shared" si="0"/>
        <v>37</v>
      </c>
      <c r="B48" s="52" t="s">
        <v>422</v>
      </c>
      <c r="C48" s="52" t="s">
        <v>423</v>
      </c>
      <c r="D48" s="52" t="s">
        <v>367</v>
      </c>
      <c r="E48" s="52"/>
      <c r="F48" s="52"/>
      <c r="G48" s="52" t="s">
        <v>368</v>
      </c>
      <c r="H48" s="52" t="s">
        <v>369</v>
      </c>
      <c r="I48" s="52" t="s">
        <v>370</v>
      </c>
      <c r="J48" s="52" t="s">
        <v>87</v>
      </c>
      <c r="K48" s="52" t="s">
        <v>371</v>
      </c>
      <c r="L48" s="110" t="s">
        <v>397</v>
      </c>
      <c r="M48" s="52">
        <v>1</v>
      </c>
      <c r="N48" s="110" t="s">
        <v>397</v>
      </c>
      <c r="O48" s="110" t="s">
        <v>420</v>
      </c>
      <c r="P48" s="110" t="s">
        <v>420</v>
      </c>
      <c r="Q48" s="52">
        <v>49831.388997</v>
      </c>
      <c r="R48" s="52">
        <v>10000</v>
      </c>
      <c r="S48" s="111">
        <v>99.982633</v>
      </c>
      <c r="T48" s="52">
        <v>0</v>
      </c>
      <c r="U48" s="112">
        <v>498227348.54419976</v>
      </c>
      <c r="V48" s="113" t="s">
        <v>424</v>
      </c>
      <c r="W48" s="113" t="s">
        <v>424</v>
      </c>
      <c r="X48" s="52" t="s">
        <v>367</v>
      </c>
    </row>
    <row r="49" spans="1:24" ht="15">
      <c r="A49" s="52">
        <f t="shared" si="0"/>
        <v>38</v>
      </c>
      <c r="B49" s="52" t="s">
        <v>422</v>
      </c>
      <c r="C49" s="52" t="s">
        <v>423</v>
      </c>
      <c r="D49" s="52" t="s">
        <v>367</v>
      </c>
      <c r="E49" s="52"/>
      <c r="F49" s="52"/>
      <c r="G49" s="52" t="s">
        <v>368</v>
      </c>
      <c r="H49" s="52" t="s">
        <v>369</v>
      </c>
      <c r="I49" s="52" t="s">
        <v>370</v>
      </c>
      <c r="J49" s="52" t="s">
        <v>88</v>
      </c>
      <c r="K49" s="52" t="s">
        <v>371</v>
      </c>
      <c r="L49" s="110" t="s">
        <v>397</v>
      </c>
      <c r="M49" s="52">
        <v>1</v>
      </c>
      <c r="N49" s="110" t="s">
        <v>397</v>
      </c>
      <c r="O49" s="110" t="s">
        <v>420</v>
      </c>
      <c r="P49" s="110" t="s">
        <v>420</v>
      </c>
      <c r="Q49" s="52">
        <v>16054.681109</v>
      </c>
      <c r="R49" s="52">
        <v>10000</v>
      </c>
      <c r="S49" s="111">
        <v>99.982633</v>
      </c>
      <c r="T49" s="52">
        <v>0</v>
      </c>
      <c r="U49" s="112">
        <v>160518929.1661382</v>
      </c>
      <c r="V49" s="113" t="s">
        <v>424</v>
      </c>
      <c r="W49" s="113" t="s">
        <v>424</v>
      </c>
      <c r="X49" s="52" t="s">
        <v>367</v>
      </c>
    </row>
    <row r="50" spans="1:24" ht="15">
      <c r="A50" s="52">
        <f t="shared" si="0"/>
        <v>39</v>
      </c>
      <c r="B50" s="52" t="s">
        <v>422</v>
      </c>
      <c r="C50" s="52" t="s">
        <v>423</v>
      </c>
      <c r="D50" s="52" t="s">
        <v>367</v>
      </c>
      <c r="E50" s="52"/>
      <c r="F50" s="52"/>
      <c r="G50" s="52" t="s">
        <v>368</v>
      </c>
      <c r="H50" s="52" t="s">
        <v>369</v>
      </c>
      <c r="I50" s="52" t="s">
        <v>370</v>
      </c>
      <c r="J50" s="52" t="s">
        <v>89</v>
      </c>
      <c r="K50" s="52" t="s">
        <v>371</v>
      </c>
      <c r="L50" s="110" t="s">
        <v>397</v>
      </c>
      <c r="M50" s="52">
        <v>1</v>
      </c>
      <c r="N50" s="110" t="s">
        <v>397</v>
      </c>
      <c r="O50" s="110" t="s">
        <v>420</v>
      </c>
      <c r="P50" s="110" t="s">
        <v>420</v>
      </c>
      <c r="Q50" s="52">
        <v>6888.931835</v>
      </c>
      <c r="R50" s="52">
        <v>10000</v>
      </c>
      <c r="S50" s="111">
        <v>99.982633</v>
      </c>
      <c r="T50" s="52">
        <v>0</v>
      </c>
      <c r="U50" s="112">
        <v>68877354.44541614</v>
      </c>
      <c r="V50" s="113" t="s">
        <v>424</v>
      </c>
      <c r="W50" s="113" t="s">
        <v>424</v>
      </c>
      <c r="X50" s="52" t="s">
        <v>367</v>
      </c>
    </row>
    <row r="51" spans="1:24" ht="15">
      <c r="A51" s="52">
        <f t="shared" si="0"/>
        <v>40</v>
      </c>
      <c r="B51" s="52" t="s">
        <v>422</v>
      </c>
      <c r="C51" s="52" t="s">
        <v>423</v>
      </c>
      <c r="D51" s="52" t="s">
        <v>367</v>
      </c>
      <c r="E51" s="52"/>
      <c r="F51" s="52"/>
      <c r="G51" s="52" t="s">
        <v>368</v>
      </c>
      <c r="H51" s="52" t="s">
        <v>369</v>
      </c>
      <c r="I51" s="52" t="s">
        <v>370</v>
      </c>
      <c r="J51" s="52" t="s">
        <v>90</v>
      </c>
      <c r="K51" s="52" t="s">
        <v>371</v>
      </c>
      <c r="L51" s="110" t="s">
        <v>397</v>
      </c>
      <c r="M51" s="52">
        <v>1</v>
      </c>
      <c r="N51" s="110" t="s">
        <v>397</v>
      </c>
      <c r="O51" s="110" t="s">
        <v>420</v>
      </c>
      <c r="P51" s="110" t="s">
        <v>420</v>
      </c>
      <c r="Q51" s="52">
        <v>14220.800915</v>
      </c>
      <c r="R51" s="52">
        <v>10000</v>
      </c>
      <c r="S51" s="111">
        <v>99.982633</v>
      </c>
      <c r="T51" s="52">
        <v>0</v>
      </c>
      <c r="U51" s="112">
        <v>142183312.09836292</v>
      </c>
      <c r="V51" s="113" t="s">
        <v>424</v>
      </c>
      <c r="W51" s="113" t="s">
        <v>424</v>
      </c>
      <c r="X51" s="52" t="s">
        <v>367</v>
      </c>
    </row>
    <row r="52" spans="1:24" ht="15">
      <c r="A52" s="52">
        <f t="shared" si="0"/>
        <v>41</v>
      </c>
      <c r="B52" s="52" t="s">
        <v>422</v>
      </c>
      <c r="C52" s="52" t="s">
        <v>423</v>
      </c>
      <c r="D52" s="52" t="s">
        <v>367</v>
      </c>
      <c r="E52" s="52"/>
      <c r="F52" s="52"/>
      <c r="G52" s="52" t="s">
        <v>368</v>
      </c>
      <c r="H52" s="52" t="s">
        <v>369</v>
      </c>
      <c r="I52" s="52" t="s">
        <v>370</v>
      </c>
      <c r="J52" s="52" t="s">
        <v>91</v>
      </c>
      <c r="K52" s="52" t="s">
        <v>371</v>
      </c>
      <c r="L52" s="110" t="s">
        <v>397</v>
      </c>
      <c r="M52" s="52">
        <v>1</v>
      </c>
      <c r="N52" s="110" t="s">
        <v>397</v>
      </c>
      <c r="O52" s="110" t="s">
        <v>420</v>
      </c>
      <c r="P52" s="110" t="s">
        <v>420</v>
      </c>
      <c r="Q52" s="52">
        <v>8304.197141</v>
      </c>
      <c r="R52" s="52">
        <v>10000</v>
      </c>
      <c r="S52" s="111">
        <v>99.982633</v>
      </c>
      <c r="T52" s="52">
        <v>0</v>
      </c>
      <c r="U52" s="112">
        <v>83027549.63538818</v>
      </c>
      <c r="V52" s="113" t="s">
        <v>424</v>
      </c>
      <c r="W52" s="113" t="s">
        <v>424</v>
      </c>
      <c r="X52" s="52" t="s">
        <v>367</v>
      </c>
    </row>
    <row r="53" spans="1:24" ht="15">
      <c r="A53" s="52">
        <f t="shared" si="0"/>
        <v>42</v>
      </c>
      <c r="B53" s="52" t="s">
        <v>425</v>
      </c>
      <c r="C53" s="52" t="s">
        <v>426</v>
      </c>
      <c r="D53" s="52" t="s">
        <v>367</v>
      </c>
      <c r="E53" s="52"/>
      <c r="F53" s="52"/>
      <c r="G53" s="52" t="s">
        <v>368</v>
      </c>
      <c r="H53" s="52" t="s">
        <v>369</v>
      </c>
      <c r="I53" s="52" t="s">
        <v>370</v>
      </c>
      <c r="J53" s="52" t="s">
        <v>87</v>
      </c>
      <c r="K53" s="52" t="s">
        <v>371</v>
      </c>
      <c r="L53" s="110" t="s">
        <v>427</v>
      </c>
      <c r="M53" s="52">
        <v>4</v>
      </c>
      <c r="N53" s="110" t="s">
        <v>427</v>
      </c>
      <c r="O53" s="110" t="s">
        <v>397</v>
      </c>
      <c r="P53" s="110" t="s">
        <v>397</v>
      </c>
      <c r="Q53" s="52">
        <v>49942.264109</v>
      </c>
      <c r="R53" s="52">
        <v>10000</v>
      </c>
      <c r="S53" s="111">
        <v>99.931007</v>
      </c>
      <c r="T53" s="52">
        <v>0</v>
      </c>
      <c r="U53" s="112">
        <v>499078072.12988865</v>
      </c>
      <c r="V53" s="113" t="s">
        <v>383</v>
      </c>
      <c r="W53" s="113" t="s">
        <v>383</v>
      </c>
      <c r="X53" s="52" t="s">
        <v>367</v>
      </c>
    </row>
    <row r="54" spans="1:24" ht="15">
      <c r="A54" s="52">
        <f t="shared" si="0"/>
        <v>43</v>
      </c>
      <c r="B54" s="52" t="s">
        <v>425</v>
      </c>
      <c r="C54" s="52" t="s">
        <v>426</v>
      </c>
      <c r="D54" s="52" t="s">
        <v>367</v>
      </c>
      <c r="E54" s="52"/>
      <c r="F54" s="52"/>
      <c r="G54" s="52" t="s">
        <v>368</v>
      </c>
      <c r="H54" s="52" t="s">
        <v>369</v>
      </c>
      <c r="I54" s="52" t="s">
        <v>370</v>
      </c>
      <c r="J54" s="52" t="s">
        <v>88</v>
      </c>
      <c r="K54" s="52" t="s">
        <v>371</v>
      </c>
      <c r="L54" s="110" t="s">
        <v>427</v>
      </c>
      <c r="M54" s="52">
        <v>4</v>
      </c>
      <c r="N54" s="110" t="s">
        <v>427</v>
      </c>
      <c r="O54" s="110" t="s">
        <v>397</v>
      </c>
      <c r="P54" s="110" t="s">
        <v>397</v>
      </c>
      <c r="Q54" s="52">
        <v>16068.495862</v>
      </c>
      <c r="R54" s="52">
        <v>10000</v>
      </c>
      <c r="S54" s="111">
        <v>99.931007</v>
      </c>
      <c r="T54" s="52">
        <v>0</v>
      </c>
      <c r="U54" s="112">
        <v>160574096.5073485</v>
      </c>
      <c r="V54" s="113" t="s">
        <v>383</v>
      </c>
      <c r="W54" s="113" t="s">
        <v>383</v>
      </c>
      <c r="X54" s="52" t="s">
        <v>367</v>
      </c>
    </row>
    <row r="55" spans="1:24" ht="15">
      <c r="A55" s="52">
        <f t="shared" si="0"/>
        <v>44</v>
      </c>
      <c r="B55" s="52" t="s">
        <v>425</v>
      </c>
      <c r="C55" s="52" t="s">
        <v>426</v>
      </c>
      <c r="D55" s="52" t="s">
        <v>367</v>
      </c>
      <c r="E55" s="52"/>
      <c r="F55" s="52"/>
      <c r="G55" s="52" t="s">
        <v>368</v>
      </c>
      <c r="H55" s="52" t="s">
        <v>369</v>
      </c>
      <c r="I55" s="52" t="s">
        <v>370</v>
      </c>
      <c r="J55" s="52" t="s">
        <v>89</v>
      </c>
      <c r="K55" s="52" t="s">
        <v>371</v>
      </c>
      <c r="L55" s="110" t="s">
        <v>427</v>
      </c>
      <c r="M55" s="52">
        <v>4</v>
      </c>
      <c r="N55" s="110" t="s">
        <v>427</v>
      </c>
      <c r="O55" s="110" t="s">
        <v>397</v>
      </c>
      <c r="P55" s="110" t="s">
        <v>397</v>
      </c>
      <c r="Q55" s="52">
        <v>6894.859632</v>
      </c>
      <c r="R55" s="52">
        <v>10000</v>
      </c>
      <c r="S55" s="111">
        <v>99.931007</v>
      </c>
      <c r="T55" s="52">
        <v>0</v>
      </c>
      <c r="U55" s="112">
        <v>68901026.2977774</v>
      </c>
      <c r="V55" s="113" t="s">
        <v>383</v>
      </c>
      <c r="W55" s="113" t="s">
        <v>383</v>
      </c>
      <c r="X55" s="52" t="s">
        <v>367</v>
      </c>
    </row>
    <row r="56" spans="1:24" ht="15">
      <c r="A56" s="52">
        <f t="shared" si="0"/>
        <v>45</v>
      </c>
      <c r="B56" s="52" t="s">
        <v>425</v>
      </c>
      <c r="C56" s="52" t="s">
        <v>426</v>
      </c>
      <c r="D56" s="52" t="s">
        <v>367</v>
      </c>
      <c r="E56" s="52"/>
      <c r="F56" s="52"/>
      <c r="G56" s="52" t="s">
        <v>368</v>
      </c>
      <c r="H56" s="52" t="s">
        <v>369</v>
      </c>
      <c r="I56" s="52" t="s">
        <v>370</v>
      </c>
      <c r="J56" s="52" t="s">
        <v>90</v>
      </c>
      <c r="K56" s="52" t="s">
        <v>371</v>
      </c>
      <c r="L56" s="110" t="s">
        <v>427</v>
      </c>
      <c r="M56" s="52">
        <v>4</v>
      </c>
      <c r="N56" s="110" t="s">
        <v>427</v>
      </c>
      <c r="O56" s="110" t="s">
        <v>397</v>
      </c>
      <c r="P56" s="110" t="s">
        <v>397</v>
      </c>
      <c r="Q56" s="52">
        <v>14233.037647</v>
      </c>
      <c r="R56" s="52">
        <v>10000</v>
      </c>
      <c r="S56" s="111">
        <v>99.931007</v>
      </c>
      <c r="T56" s="52">
        <v>0</v>
      </c>
      <c r="U56" s="112">
        <v>142232177.81864232</v>
      </c>
      <c r="V56" s="113" t="s">
        <v>383</v>
      </c>
      <c r="W56" s="113" t="s">
        <v>383</v>
      </c>
      <c r="X56" s="52" t="s">
        <v>367</v>
      </c>
    </row>
    <row r="57" spans="1:24" ht="15">
      <c r="A57" s="52">
        <f t="shared" si="0"/>
        <v>46</v>
      </c>
      <c r="B57" s="52" t="s">
        <v>425</v>
      </c>
      <c r="C57" s="52" t="s">
        <v>426</v>
      </c>
      <c r="D57" s="52" t="s">
        <v>367</v>
      </c>
      <c r="E57" s="52"/>
      <c r="F57" s="52"/>
      <c r="G57" s="52" t="s">
        <v>368</v>
      </c>
      <c r="H57" s="52" t="s">
        <v>369</v>
      </c>
      <c r="I57" s="52" t="s">
        <v>370</v>
      </c>
      <c r="J57" s="52" t="s">
        <v>91</v>
      </c>
      <c r="K57" s="52" t="s">
        <v>371</v>
      </c>
      <c r="L57" s="110" t="s">
        <v>427</v>
      </c>
      <c r="M57" s="52">
        <v>4</v>
      </c>
      <c r="N57" s="110" t="s">
        <v>427</v>
      </c>
      <c r="O57" s="110" t="s">
        <v>397</v>
      </c>
      <c r="P57" s="110" t="s">
        <v>397</v>
      </c>
      <c r="Q57" s="52">
        <v>8311.342747</v>
      </c>
      <c r="R57" s="52">
        <v>10000</v>
      </c>
      <c r="S57" s="111">
        <v>99.931007</v>
      </c>
      <c r="T57" s="52">
        <v>0</v>
      </c>
      <c r="U57" s="112">
        <v>83056084.64066386</v>
      </c>
      <c r="V57" s="113" t="s">
        <v>383</v>
      </c>
      <c r="W57" s="113" t="s">
        <v>383</v>
      </c>
      <c r="X57" s="52" t="s">
        <v>367</v>
      </c>
    </row>
    <row r="58" spans="1:24" ht="15">
      <c r="A58" s="52">
        <f t="shared" si="0"/>
        <v>47</v>
      </c>
      <c r="B58" s="52" t="s">
        <v>428</v>
      </c>
      <c r="C58" s="52" t="s">
        <v>429</v>
      </c>
      <c r="D58" s="52" t="s">
        <v>367</v>
      </c>
      <c r="E58" s="52"/>
      <c r="F58" s="52"/>
      <c r="G58" s="52" t="s">
        <v>368</v>
      </c>
      <c r="H58" s="52" t="s">
        <v>369</v>
      </c>
      <c r="I58" s="52" t="s">
        <v>370</v>
      </c>
      <c r="J58" s="52" t="s">
        <v>87</v>
      </c>
      <c r="K58" s="52" t="s">
        <v>371</v>
      </c>
      <c r="L58" s="110" t="s">
        <v>430</v>
      </c>
      <c r="M58" s="52">
        <v>8</v>
      </c>
      <c r="N58" s="110" t="s">
        <v>430</v>
      </c>
      <c r="O58" s="110" t="s">
        <v>427</v>
      </c>
      <c r="P58" s="110" t="s">
        <v>427</v>
      </c>
      <c r="Q58" s="52">
        <v>49994.587068</v>
      </c>
      <c r="R58" s="52">
        <v>10000</v>
      </c>
      <c r="S58" s="111">
        <v>99.85883</v>
      </c>
      <c r="T58" s="52">
        <v>0</v>
      </c>
      <c r="U58" s="112">
        <v>499240095.644518</v>
      </c>
      <c r="V58" s="113" t="s">
        <v>431</v>
      </c>
      <c r="W58" s="113" t="s">
        <v>431</v>
      </c>
      <c r="X58" s="52" t="s">
        <v>367</v>
      </c>
    </row>
    <row r="59" spans="1:24" ht="15">
      <c r="A59" s="52">
        <f t="shared" si="0"/>
        <v>48</v>
      </c>
      <c r="B59" s="52" t="s">
        <v>428</v>
      </c>
      <c r="C59" s="52" t="s">
        <v>429</v>
      </c>
      <c r="D59" s="52" t="s">
        <v>367</v>
      </c>
      <c r="E59" s="52"/>
      <c r="F59" s="52"/>
      <c r="G59" s="52" t="s">
        <v>368</v>
      </c>
      <c r="H59" s="52" t="s">
        <v>369</v>
      </c>
      <c r="I59" s="52" t="s">
        <v>370</v>
      </c>
      <c r="J59" s="52" t="s">
        <v>88</v>
      </c>
      <c r="K59" s="52" t="s">
        <v>371</v>
      </c>
      <c r="L59" s="110" t="s">
        <v>430</v>
      </c>
      <c r="M59" s="52">
        <v>8</v>
      </c>
      <c r="N59" s="110" t="s">
        <v>430</v>
      </c>
      <c r="O59" s="110" t="s">
        <v>427</v>
      </c>
      <c r="P59" s="110" t="s">
        <v>427</v>
      </c>
      <c r="Q59" s="52">
        <v>16085.330326</v>
      </c>
      <c r="R59" s="52">
        <v>10000</v>
      </c>
      <c r="S59" s="111">
        <v>99.85883</v>
      </c>
      <c r="T59" s="52">
        <v>0</v>
      </c>
      <c r="U59" s="112">
        <v>160626226.18531328</v>
      </c>
      <c r="V59" s="113" t="s">
        <v>431</v>
      </c>
      <c r="W59" s="113" t="s">
        <v>431</v>
      </c>
      <c r="X59" s="52" t="s">
        <v>367</v>
      </c>
    </row>
    <row r="60" spans="1:24" ht="15">
      <c r="A60" s="52">
        <f t="shared" si="0"/>
        <v>49</v>
      </c>
      <c r="B60" s="52" t="s">
        <v>428</v>
      </c>
      <c r="C60" s="52" t="s">
        <v>429</v>
      </c>
      <c r="D60" s="52" t="s">
        <v>367</v>
      </c>
      <c r="E60" s="52"/>
      <c r="F60" s="52"/>
      <c r="G60" s="52" t="s">
        <v>368</v>
      </c>
      <c r="H60" s="52" t="s">
        <v>369</v>
      </c>
      <c r="I60" s="52" t="s">
        <v>370</v>
      </c>
      <c r="J60" s="52" t="s">
        <v>89</v>
      </c>
      <c r="K60" s="52" t="s">
        <v>371</v>
      </c>
      <c r="L60" s="110" t="s">
        <v>430</v>
      </c>
      <c r="M60" s="52">
        <v>8</v>
      </c>
      <c r="N60" s="110" t="s">
        <v>430</v>
      </c>
      <c r="O60" s="110" t="s">
        <v>427</v>
      </c>
      <c r="P60" s="110" t="s">
        <v>427</v>
      </c>
      <c r="Q60" s="52">
        <v>6902.083162</v>
      </c>
      <c r="R60" s="52">
        <v>10000</v>
      </c>
      <c r="S60" s="111">
        <v>99.85883</v>
      </c>
      <c r="T60" s="52">
        <v>0</v>
      </c>
      <c r="U60" s="112">
        <v>68923394.71184163</v>
      </c>
      <c r="V60" s="113" t="s">
        <v>431</v>
      </c>
      <c r="W60" s="113" t="s">
        <v>431</v>
      </c>
      <c r="X60" s="52" t="s">
        <v>367</v>
      </c>
    </row>
    <row r="61" spans="1:24" ht="15">
      <c r="A61" s="52">
        <f t="shared" si="0"/>
        <v>50</v>
      </c>
      <c r="B61" s="52" t="s">
        <v>428</v>
      </c>
      <c r="C61" s="52" t="s">
        <v>429</v>
      </c>
      <c r="D61" s="52" t="s">
        <v>367</v>
      </c>
      <c r="E61" s="52"/>
      <c r="F61" s="52"/>
      <c r="G61" s="52" t="s">
        <v>368</v>
      </c>
      <c r="H61" s="52" t="s">
        <v>369</v>
      </c>
      <c r="I61" s="52" t="s">
        <v>370</v>
      </c>
      <c r="J61" s="52" t="s">
        <v>90</v>
      </c>
      <c r="K61" s="52" t="s">
        <v>371</v>
      </c>
      <c r="L61" s="110" t="s">
        <v>430</v>
      </c>
      <c r="M61" s="52">
        <v>8</v>
      </c>
      <c r="N61" s="110" t="s">
        <v>430</v>
      </c>
      <c r="O61" s="110" t="s">
        <v>427</v>
      </c>
      <c r="P61" s="110" t="s">
        <v>427</v>
      </c>
      <c r="Q61" s="52">
        <v>14247.949159</v>
      </c>
      <c r="R61" s="52">
        <v>10000</v>
      </c>
      <c r="S61" s="111">
        <v>99.85883</v>
      </c>
      <c r="T61" s="52">
        <v>0</v>
      </c>
      <c r="U61" s="112">
        <v>142278352.87853187</v>
      </c>
      <c r="V61" s="113" t="s">
        <v>431</v>
      </c>
      <c r="W61" s="113" t="s">
        <v>431</v>
      </c>
      <c r="X61" s="52" t="s">
        <v>367</v>
      </c>
    </row>
    <row r="62" spans="1:24" ht="15">
      <c r="A62" s="52">
        <f t="shared" si="0"/>
        <v>51</v>
      </c>
      <c r="B62" s="52" t="s">
        <v>428</v>
      </c>
      <c r="C62" s="52" t="s">
        <v>429</v>
      </c>
      <c r="D62" s="52" t="s">
        <v>367</v>
      </c>
      <c r="E62" s="52"/>
      <c r="F62" s="52"/>
      <c r="G62" s="52" t="s">
        <v>368</v>
      </c>
      <c r="H62" s="52" t="s">
        <v>369</v>
      </c>
      <c r="I62" s="52" t="s">
        <v>370</v>
      </c>
      <c r="J62" s="52" t="s">
        <v>91</v>
      </c>
      <c r="K62" s="52" t="s">
        <v>371</v>
      </c>
      <c r="L62" s="110" t="s">
        <v>430</v>
      </c>
      <c r="M62" s="52">
        <v>8</v>
      </c>
      <c r="N62" s="110" t="s">
        <v>430</v>
      </c>
      <c r="O62" s="110" t="s">
        <v>427</v>
      </c>
      <c r="P62" s="110" t="s">
        <v>427</v>
      </c>
      <c r="Q62" s="52">
        <v>8320.050283</v>
      </c>
      <c r="R62" s="52">
        <v>10000</v>
      </c>
      <c r="S62" s="111">
        <v>99.85883</v>
      </c>
      <c r="T62" s="52">
        <v>0</v>
      </c>
      <c r="U62" s="112">
        <v>83083048.43887343</v>
      </c>
      <c r="V62" s="113" t="s">
        <v>431</v>
      </c>
      <c r="W62" s="113" t="s">
        <v>431</v>
      </c>
      <c r="X62" s="52" t="s">
        <v>367</v>
      </c>
    </row>
    <row r="63" spans="1:24" ht="15">
      <c r="A63" s="52">
        <f t="shared" si="0"/>
        <v>52</v>
      </c>
      <c r="B63" s="52" t="s">
        <v>432</v>
      </c>
      <c r="C63" s="52" t="s">
        <v>433</v>
      </c>
      <c r="D63" s="52" t="s">
        <v>367</v>
      </c>
      <c r="E63" s="52"/>
      <c r="F63" s="52"/>
      <c r="G63" s="52" t="s">
        <v>368</v>
      </c>
      <c r="H63" s="52" t="s">
        <v>369</v>
      </c>
      <c r="I63" s="52" t="s">
        <v>370</v>
      </c>
      <c r="J63" s="52" t="s">
        <v>87</v>
      </c>
      <c r="K63" s="52" t="s">
        <v>371</v>
      </c>
      <c r="L63" s="110" t="s">
        <v>434</v>
      </c>
      <c r="M63" s="52">
        <v>1</v>
      </c>
      <c r="N63" s="110" t="s">
        <v>434</v>
      </c>
      <c r="O63" s="110" t="s">
        <v>430</v>
      </c>
      <c r="P63" s="110" t="s">
        <v>430</v>
      </c>
      <c r="Q63" s="52">
        <v>50020.748547</v>
      </c>
      <c r="R63" s="52">
        <v>10000</v>
      </c>
      <c r="S63" s="111">
        <v>99.98151</v>
      </c>
      <c r="T63" s="52">
        <v>0</v>
      </c>
      <c r="U63" s="112">
        <v>500114998.45649683</v>
      </c>
      <c r="V63" s="113" t="s">
        <v>372</v>
      </c>
      <c r="W63" s="113" t="s">
        <v>372</v>
      </c>
      <c r="X63" s="52" t="s">
        <v>367</v>
      </c>
    </row>
    <row r="64" spans="1:24" ht="15">
      <c r="A64" s="52">
        <f t="shared" si="0"/>
        <v>53</v>
      </c>
      <c r="B64" s="52" t="s">
        <v>432</v>
      </c>
      <c r="C64" s="52" t="s">
        <v>433</v>
      </c>
      <c r="D64" s="52" t="s">
        <v>367</v>
      </c>
      <c r="E64" s="52"/>
      <c r="F64" s="52"/>
      <c r="G64" s="52" t="s">
        <v>368</v>
      </c>
      <c r="H64" s="52" t="s">
        <v>369</v>
      </c>
      <c r="I64" s="52" t="s">
        <v>370</v>
      </c>
      <c r="J64" s="52" t="s">
        <v>88</v>
      </c>
      <c r="K64" s="52" t="s">
        <v>371</v>
      </c>
      <c r="L64" s="110" t="s">
        <v>434</v>
      </c>
      <c r="M64" s="52">
        <v>1</v>
      </c>
      <c r="N64" s="110" t="s">
        <v>434</v>
      </c>
      <c r="O64" s="110" t="s">
        <v>430</v>
      </c>
      <c r="P64" s="110" t="s">
        <v>430</v>
      </c>
      <c r="Q64" s="52">
        <v>16093.747558</v>
      </c>
      <c r="R64" s="52">
        <v>10000</v>
      </c>
      <c r="S64" s="111">
        <v>99.98151</v>
      </c>
      <c r="T64" s="52">
        <v>0</v>
      </c>
      <c r="U64" s="112">
        <v>160907718.67529646</v>
      </c>
      <c r="V64" s="113" t="s">
        <v>372</v>
      </c>
      <c r="W64" s="113" t="s">
        <v>372</v>
      </c>
      <c r="X64" s="52" t="s">
        <v>367</v>
      </c>
    </row>
    <row r="65" spans="1:24" ht="15">
      <c r="A65" s="52">
        <f t="shared" si="0"/>
        <v>54</v>
      </c>
      <c r="B65" s="52" t="s">
        <v>432</v>
      </c>
      <c r="C65" s="52" t="s">
        <v>433</v>
      </c>
      <c r="D65" s="52" t="s">
        <v>367</v>
      </c>
      <c r="E65" s="52"/>
      <c r="F65" s="52"/>
      <c r="G65" s="52" t="s">
        <v>368</v>
      </c>
      <c r="H65" s="52" t="s">
        <v>369</v>
      </c>
      <c r="I65" s="52" t="s">
        <v>370</v>
      </c>
      <c r="J65" s="52" t="s">
        <v>89</v>
      </c>
      <c r="K65" s="52" t="s">
        <v>371</v>
      </c>
      <c r="L65" s="110" t="s">
        <v>434</v>
      </c>
      <c r="M65" s="52">
        <v>1</v>
      </c>
      <c r="N65" s="110" t="s">
        <v>434</v>
      </c>
      <c r="O65" s="110" t="s">
        <v>430</v>
      </c>
      <c r="P65" s="110" t="s">
        <v>430</v>
      </c>
      <c r="Q65" s="52">
        <v>6905.694927</v>
      </c>
      <c r="R65" s="52">
        <v>10000</v>
      </c>
      <c r="S65" s="111">
        <v>99.98151</v>
      </c>
      <c r="T65" s="52">
        <v>0</v>
      </c>
      <c r="U65" s="112">
        <v>69044180.82653373</v>
      </c>
      <c r="V65" s="113" t="s">
        <v>372</v>
      </c>
      <c r="W65" s="113" t="s">
        <v>372</v>
      </c>
      <c r="X65" s="52" t="s">
        <v>367</v>
      </c>
    </row>
    <row r="66" spans="1:24" ht="15">
      <c r="A66" s="52">
        <f t="shared" si="0"/>
        <v>55</v>
      </c>
      <c r="B66" s="52" t="s">
        <v>432</v>
      </c>
      <c r="C66" s="52" t="s">
        <v>433</v>
      </c>
      <c r="D66" s="52" t="s">
        <v>367</v>
      </c>
      <c r="E66" s="52"/>
      <c r="F66" s="52"/>
      <c r="G66" s="52" t="s">
        <v>368</v>
      </c>
      <c r="H66" s="52" t="s">
        <v>369</v>
      </c>
      <c r="I66" s="52" t="s">
        <v>370</v>
      </c>
      <c r="J66" s="52" t="s">
        <v>90</v>
      </c>
      <c r="K66" s="52" t="s">
        <v>371</v>
      </c>
      <c r="L66" s="110" t="s">
        <v>434</v>
      </c>
      <c r="M66" s="52">
        <v>1</v>
      </c>
      <c r="N66" s="110" t="s">
        <v>434</v>
      </c>
      <c r="O66" s="110" t="s">
        <v>430</v>
      </c>
      <c r="P66" s="110" t="s">
        <v>430</v>
      </c>
      <c r="Q66" s="52">
        <v>14255.404915</v>
      </c>
      <c r="R66" s="52">
        <v>10000</v>
      </c>
      <c r="S66" s="111">
        <v>99.98151</v>
      </c>
      <c r="T66" s="52">
        <v>0</v>
      </c>
      <c r="U66" s="112">
        <v>142527691.2912081</v>
      </c>
      <c r="V66" s="113" t="s">
        <v>372</v>
      </c>
      <c r="W66" s="113" t="s">
        <v>372</v>
      </c>
      <c r="X66" s="52" t="s">
        <v>367</v>
      </c>
    </row>
    <row r="67" spans="1:24" ht="15">
      <c r="A67" s="52">
        <f t="shared" si="0"/>
        <v>56</v>
      </c>
      <c r="B67" s="52" t="s">
        <v>432</v>
      </c>
      <c r="C67" s="52" t="s">
        <v>433</v>
      </c>
      <c r="D67" s="52" t="s">
        <v>367</v>
      </c>
      <c r="E67" s="52"/>
      <c r="F67" s="52"/>
      <c r="G67" s="52" t="s">
        <v>368</v>
      </c>
      <c r="H67" s="52" t="s">
        <v>369</v>
      </c>
      <c r="I67" s="52" t="s">
        <v>370</v>
      </c>
      <c r="J67" s="52" t="s">
        <v>91</v>
      </c>
      <c r="K67" s="52" t="s">
        <v>371</v>
      </c>
      <c r="L67" s="110" t="s">
        <v>434</v>
      </c>
      <c r="M67" s="52">
        <v>1</v>
      </c>
      <c r="N67" s="110" t="s">
        <v>434</v>
      </c>
      <c r="O67" s="110" t="s">
        <v>430</v>
      </c>
      <c r="P67" s="110" t="s">
        <v>430</v>
      </c>
      <c r="Q67" s="52">
        <v>8324.404051</v>
      </c>
      <c r="R67" s="52">
        <v>10000</v>
      </c>
      <c r="S67" s="111">
        <v>99.98151</v>
      </c>
      <c r="T67" s="52">
        <v>0</v>
      </c>
      <c r="U67" s="112">
        <v>83228648.91166861</v>
      </c>
      <c r="V67" s="113" t="s">
        <v>372</v>
      </c>
      <c r="W67" s="113" t="s">
        <v>372</v>
      </c>
      <c r="X67" s="52" t="s">
        <v>367</v>
      </c>
    </row>
    <row r="68" spans="1:24" ht="15">
      <c r="A68" s="52">
        <f t="shared" si="0"/>
        <v>57</v>
      </c>
      <c r="B68" s="52" t="s">
        <v>435</v>
      </c>
      <c r="C68" s="52" t="s">
        <v>436</v>
      </c>
      <c r="D68" s="52" t="s">
        <v>367</v>
      </c>
      <c r="E68" s="52"/>
      <c r="F68" s="52"/>
      <c r="G68" s="52" t="s">
        <v>368</v>
      </c>
      <c r="H68" s="52" t="s">
        <v>369</v>
      </c>
      <c r="I68" s="52" t="s">
        <v>370</v>
      </c>
      <c r="J68" s="52" t="s">
        <v>87</v>
      </c>
      <c r="K68" s="52" t="s">
        <v>371</v>
      </c>
      <c r="L68" s="110" t="s">
        <v>404</v>
      </c>
      <c r="M68" s="52">
        <v>1</v>
      </c>
      <c r="N68" s="110" t="s">
        <v>404</v>
      </c>
      <c r="O68" s="110" t="s">
        <v>434</v>
      </c>
      <c r="P68" s="110" t="s">
        <v>434</v>
      </c>
      <c r="Q68" s="52">
        <v>51308.494923</v>
      </c>
      <c r="R68" s="52">
        <v>10000</v>
      </c>
      <c r="S68" s="111">
        <v>99.98151</v>
      </c>
      <c r="T68" s="52">
        <v>0</v>
      </c>
      <c r="U68" s="112">
        <v>512990081.2082167</v>
      </c>
      <c r="V68" s="113" t="s">
        <v>372</v>
      </c>
      <c r="W68" s="113" t="s">
        <v>372</v>
      </c>
      <c r="X68" s="52" t="s">
        <v>367</v>
      </c>
    </row>
    <row r="69" spans="1:24" ht="15">
      <c r="A69" s="52">
        <f t="shared" si="0"/>
        <v>58</v>
      </c>
      <c r="B69" s="52" t="s">
        <v>435</v>
      </c>
      <c r="C69" s="52" t="s">
        <v>436</v>
      </c>
      <c r="D69" s="52" t="s">
        <v>367</v>
      </c>
      <c r="E69" s="52"/>
      <c r="F69" s="52"/>
      <c r="G69" s="52" t="s">
        <v>368</v>
      </c>
      <c r="H69" s="52" t="s">
        <v>369</v>
      </c>
      <c r="I69" s="52" t="s">
        <v>370</v>
      </c>
      <c r="J69" s="52" t="s">
        <v>88</v>
      </c>
      <c r="K69" s="52" t="s">
        <v>371</v>
      </c>
      <c r="L69" s="110" t="s">
        <v>404</v>
      </c>
      <c r="M69" s="52">
        <v>1</v>
      </c>
      <c r="N69" s="110" t="s">
        <v>404</v>
      </c>
      <c r="O69" s="110" t="s">
        <v>434</v>
      </c>
      <c r="P69" s="110" t="s">
        <v>434</v>
      </c>
      <c r="Q69" s="52">
        <v>16098.074235</v>
      </c>
      <c r="R69" s="52">
        <v>10000</v>
      </c>
      <c r="S69" s="111">
        <v>99.98151</v>
      </c>
      <c r="T69" s="52">
        <v>0</v>
      </c>
      <c r="U69" s="112">
        <v>160950977.44538748</v>
      </c>
      <c r="V69" s="113" t="s">
        <v>372</v>
      </c>
      <c r="W69" s="113" t="s">
        <v>372</v>
      </c>
      <c r="X69" s="52" t="s">
        <v>367</v>
      </c>
    </row>
    <row r="70" spans="1:24" ht="15">
      <c r="A70" s="52">
        <f t="shared" si="0"/>
        <v>59</v>
      </c>
      <c r="B70" s="52" t="s">
        <v>435</v>
      </c>
      <c r="C70" s="52" t="s">
        <v>436</v>
      </c>
      <c r="D70" s="52" t="s">
        <v>367</v>
      </c>
      <c r="E70" s="52"/>
      <c r="F70" s="52"/>
      <c r="G70" s="52" t="s">
        <v>368</v>
      </c>
      <c r="H70" s="52" t="s">
        <v>369</v>
      </c>
      <c r="I70" s="52" t="s">
        <v>370</v>
      </c>
      <c r="J70" s="52" t="s">
        <v>89</v>
      </c>
      <c r="K70" s="52" t="s">
        <v>371</v>
      </c>
      <c r="L70" s="110" t="s">
        <v>404</v>
      </c>
      <c r="M70" s="52">
        <v>1</v>
      </c>
      <c r="N70" s="110" t="s">
        <v>404</v>
      </c>
      <c r="O70" s="110" t="s">
        <v>434</v>
      </c>
      <c r="P70" s="110" t="s">
        <v>434</v>
      </c>
      <c r="Q70" s="52">
        <v>6907.551469</v>
      </c>
      <c r="R70" s="52">
        <v>10000</v>
      </c>
      <c r="S70" s="111">
        <v>99.98151</v>
      </c>
      <c r="T70" s="52">
        <v>0</v>
      </c>
      <c r="U70" s="112">
        <v>69062742.8138377</v>
      </c>
      <c r="V70" s="113" t="s">
        <v>372</v>
      </c>
      <c r="W70" s="113" t="s">
        <v>372</v>
      </c>
      <c r="X70" s="52" t="s">
        <v>367</v>
      </c>
    </row>
    <row r="71" spans="1:24" ht="15">
      <c r="A71" s="52">
        <f t="shared" si="0"/>
        <v>60</v>
      </c>
      <c r="B71" s="52" t="s">
        <v>435</v>
      </c>
      <c r="C71" s="52" t="s">
        <v>436</v>
      </c>
      <c r="D71" s="52" t="s">
        <v>367</v>
      </c>
      <c r="E71" s="52"/>
      <c r="F71" s="52"/>
      <c r="G71" s="52" t="s">
        <v>368</v>
      </c>
      <c r="H71" s="52" t="s">
        <v>369</v>
      </c>
      <c r="I71" s="52" t="s">
        <v>370</v>
      </c>
      <c r="J71" s="52" t="s">
        <v>90</v>
      </c>
      <c r="K71" s="52" t="s">
        <v>371</v>
      </c>
      <c r="L71" s="110" t="s">
        <v>404</v>
      </c>
      <c r="M71" s="52">
        <v>1</v>
      </c>
      <c r="N71" s="110" t="s">
        <v>404</v>
      </c>
      <c r="O71" s="110" t="s">
        <v>434</v>
      </c>
      <c r="P71" s="110" t="s">
        <v>434</v>
      </c>
      <c r="Q71" s="52">
        <v>14259.237368</v>
      </c>
      <c r="R71" s="52">
        <v>10000</v>
      </c>
      <c r="S71" s="111">
        <v>99.98151</v>
      </c>
      <c r="T71" s="52">
        <v>0</v>
      </c>
      <c r="U71" s="112">
        <v>142566008.735106</v>
      </c>
      <c r="V71" s="113" t="s">
        <v>372</v>
      </c>
      <c r="W71" s="113" t="s">
        <v>372</v>
      </c>
      <c r="X71" s="52" t="s">
        <v>367</v>
      </c>
    </row>
    <row r="72" spans="1:24" ht="15">
      <c r="A72" s="52">
        <f t="shared" si="0"/>
        <v>61</v>
      </c>
      <c r="B72" s="52" t="s">
        <v>435</v>
      </c>
      <c r="C72" s="52" t="s">
        <v>436</v>
      </c>
      <c r="D72" s="52" t="s">
        <v>367</v>
      </c>
      <c r="E72" s="52"/>
      <c r="F72" s="52"/>
      <c r="G72" s="52" t="s">
        <v>368</v>
      </c>
      <c r="H72" s="52" t="s">
        <v>369</v>
      </c>
      <c r="I72" s="52" t="s">
        <v>370</v>
      </c>
      <c r="J72" s="52" t="s">
        <v>91</v>
      </c>
      <c r="K72" s="52" t="s">
        <v>371</v>
      </c>
      <c r="L72" s="110" t="s">
        <v>404</v>
      </c>
      <c r="M72" s="52">
        <v>1</v>
      </c>
      <c r="N72" s="110" t="s">
        <v>404</v>
      </c>
      <c r="O72" s="110" t="s">
        <v>434</v>
      </c>
      <c r="P72" s="110" t="s">
        <v>434</v>
      </c>
      <c r="Q72" s="52">
        <v>8326.642001</v>
      </c>
      <c r="R72" s="52">
        <v>10000</v>
      </c>
      <c r="S72" s="111">
        <v>99.98151</v>
      </c>
      <c r="T72" s="52">
        <v>0</v>
      </c>
      <c r="U72" s="112">
        <v>83251024.27375948</v>
      </c>
      <c r="V72" s="113" t="s">
        <v>372</v>
      </c>
      <c r="W72" s="113" t="s">
        <v>372</v>
      </c>
      <c r="X72" s="52" t="s">
        <v>367</v>
      </c>
    </row>
    <row r="75" ht="15">
      <c r="E75" s="114"/>
    </row>
    <row r="78" ht="15">
      <c r="F78" s="115"/>
    </row>
    <row r="80" spans="3:4" ht="15">
      <c r="C80" s="116"/>
      <c r="D80" s="116"/>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12"/>
  <sheetViews>
    <sheetView zoomScalePageLayoutView="0" workbookViewId="0" topLeftCell="A1">
      <selection activeCell="B12" sqref="B12"/>
    </sheetView>
  </sheetViews>
  <sheetFormatPr defaultColWidth="9.140625" defaultRowHeight="15"/>
  <cols>
    <col min="1" max="1" width="22.140625" style="0" customWidth="1"/>
    <col min="2" max="2" width="56.57421875" style="0" customWidth="1"/>
    <col min="3" max="3" width="16.28125" style="0" customWidth="1"/>
    <col min="4" max="4" width="19.28125" style="0" customWidth="1"/>
    <col min="5" max="5" width="18.28125" style="0" customWidth="1"/>
  </cols>
  <sheetData>
    <row r="1" spans="1:4" ht="15">
      <c r="A1" s="99" t="s">
        <v>288</v>
      </c>
      <c r="B1" s="99" t="s">
        <v>289</v>
      </c>
      <c r="C1" s="99" t="s">
        <v>290</v>
      </c>
      <c r="D1" s="99" t="s">
        <v>291</v>
      </c>
    </row>
    <row r="2" spans="1:4" ht="15">
      <c r="A2" s="52" t="s">
        <v>292</v>
      </c>
      <c r="B2" s="52" t="s">
        <v>293</v>
      </c>
      <c r="C2" s="52" t="s">
        <v>437</v>
      </c>
      <c r="D2" s="112">
        <v>2185944.3803</v>
      </c>
    </row>
    <row r="3" spans="1:4" ht="15">
      <c r="A3" s="52" t="s">
        <v>294</v>
      </c>
      <c r="B3" s="52" t="s">
        <v>295</v>
      </c>
      <c r="C3" s="52" t="s">
        <v>437</v>
      </c>
      <c r="D3" s="112">
        <v>2185944.3903</v>
      </c>
    </row>
    <row r="4" spans="1:4" ht="15">
      <c r="A4" s="52" t="s">
        <v>296</v>
      </c>
      <c r="B4" s="52" t="s">
        <v>297</v>
      </c>
      <c r="C4" s="52" t="s">
        <v>437</v>
      </c>
      <c r="D4" s="112">
        <v>1471437.0004</v>
      </c>
    </row>
    <row r="5" spans="1:4" ht="15">
      <c r="A5" s="52" t="s">
        <v>298</v>
      </c>
      <c r="B5" s="52" t="s">
        <v>299</v>
      </c>
      <c r="C5" s="52" t="s">
        <v>437</v>
      </c>
      <c r="D5" s="112">
        <v>1150735.4305</v>
      </c>
    </row>
    <row r="6" spans="1:4" ht="15">
      <c r="A6" s="52" t="s">
        <v>300</v>
      </c>
      <c r="B6" s="52" t="s">
        <v>301</v>
      </c>
      <c r="C6" s="52" t="s">
        <v>437</v>
      </c>
      <c r="D6" s="112">
        <v>1440378.5756</v>
      </c>
    </row>
    <row r="7" spans="1:5" ht="15">
      <c r="A7" s="52" t="s">
        <v>302</v>
      </c>
      <c r="B7" s="52" t="s">
        <v>303</v>
      </c>
      <c r="C7" s="52" t="s">
        <v>437</v>
      </c>
      <c r="D7" s="112">
        <v>1586925.2769</v>
      </c>
      <c r="E7" s="117"/>
    </row>
    <row r="8" spans="1:5" ht="15">
      <c r="A8" s="52" t="s">
        <v>304</v>
      </c>
      <c r="B8" s="52" t="s">
        <v>305</v>
      </c>
      <c r="C8" s="52" t="s">
        <v>437</v>
      </c>
      <c r="D8" s="112">
        <v>1586925.2623</v>
      </c>
      <c r="E8" s="117"/>
    </row>
    <row r="11" ht="15">
      <c r="E11" s="117"/>
    </row>
    <row r="12" ht="15">
      <c r="E12" s="117"/>
    </row>
  </sheetData>
  <sheetProtection/>
  <conditionalFormatting sqref="D2:D3">
    <cfRule type="cellIs" priority="9" dxfId="30" operator="equal" stopIfTrue="1">
      <formula>"TOTAL"</formula>
    </cfRule>
  </conditionalFormatting>
  <conditionalFormatting sqref="D5">
    <cfRule type="cellIs" priority="8" dxfId="30" operator="equal" stopIfTrue="1">
      <formula>"TOTAL"</formula>
    </cfRule>
  </conditionalFormatting>
  <conditionalFormatting sqref="D4">
    <cfRule type="cellIs" priority="7" dxfId="30" operator="equal" stopIfTrue="1">
      <formula>"TOTAL"</formula>
    </cfRule>
  </conditionalFormatting>
  <conditionalFormatting sqref="D6">
    <cfRule type="cellIs" priority="3" dxfId="30" operator="equal" stopIfTrue="1">
      <formula>"TOTAL"</formula>
    </cfRule>
  </conditionalFormatting>
  <conditionalFormatting sqref="E11:E12">
    <cfRule type="cellIs" priority="4" dxfId="30" operator="equal" stopIfTrue="1">
      <formula>"TOTAL"</formula>
    </cfRule>
  </conditionalFormatting>
  <conditionalFormatting sqref="E7:E8">
    <cfRule type="cellIs" priority="2" dxfId="30" operator="equal" stopIfTrue="1">
      <formula>"TOTAL"</formula>
    </cfRule>
  </conditionalFormatting>
  <conditionalFormatting sqref="D7:D8">
    <cfRule type="cellIs" priority="1" dxfId="30" operator="equal" stopIfTrue="1">
      <formula>"TOTAL"</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3:C10"/>
  <sheetViews>
    <sheetView zoomScalePageLayoutView="0" workbookViewId="0" topLeftCell="A1">
      <selection activeCell="G12" sqref="G12"/>
    </sheetView>
  </sheetViews>
  <sheetFormatPr defaultColWidth="9.140625" defaultRowHeight="15"/>
  <cols>
    <col min="1" max="1" width="31.7109375" style="0" customWidth="1"/>
    <col min="2" max="2" width="37.7109375" style="0" customWidth="1"/>
  </cols>
  <sheetData>
    <row r="3" spans="1:3" ht="15.75" thickBot="1">
      <c r="A3" s="123" t="s">
        <v>378</v>
      </c>
      <c r="B3" s="124" t="s">
        <v>438</v>
      </c>
      <c r="C3" s="124" t="s">
        <v>379</v>
      </c>
    </row>
    <row r="4" spans="1:3" ht="15.75" thickBot="1">
      <c r="A4" s="112" t="s">
        <v>87</v>
      </c>
      <c r="B4" s="197">
        <v>6031676330.48</v>
      </c>
      <c r="C4" s="112">
        <v>603.16</v>
      </c>
    </row>
    <row r="5" spans="1:3" ht="15.75" thickBot="1">
      <c r="A5" s="112" t="s">
        <v>88</v>
      </c>
      <c r="B5" s="197">
        <v>1941866038.99</v>
      </c>
      <c r="C5" s="112">
        <v>194.19</v>
      </c>
    </row>
    <row r="6" spans="1:3" ht="15.75" thickBot="1">
      <c r="A6" s="112" t="s">
        <v>89</v>
      </c>
      <c r="B6" s="197">
        <v>3310733250.86</v>
      </c>
      <c r="C6" s="112">
        <v>331.07</v>
      </c>
    </row>
    <row r="7" spans="1:3" ht="15.75" thickBot="1">
      <c r="A7" s="112" t="s">
        <v>90</v>
      </c>
      <c r="B7" s="197">
        <v>2610686168.19</v>
      </c>
      <c r="C7" s="112">
        <v>261.07</v>
      </c>
    </row>
    <row r="8" spans="1:3" ht="15.75" thickBot="1">
      <c r="A8" s="112" t="s">
        <v>91</v>
      </c>
      <c r="B8" s="197">
        <v>2427995672.71</v>
      </c>
      <c r="C8" s="112">
        <v>242.79</v>
      </c>
    </row>
    <row r="9" spans="1:3" ht="15">
      <c r="A9" s="118" t="s">
        <v>44</v>
      </c>
      <c r="B9" s="197">
        <v>16322957461.23</v>
      </c>
      <c r="C9" s="118">
        <f>SUM(C4:C8)</f>
        <v>1632.2799999999997</v>
      </c>
    </row>
    <row r="10" ht="15">
      <c r="C10" s="121"/>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K74"/>
  <sheetViews>
    <sheetView tabSelected="1" zoomScalePageLayoutView="0" workbookViewId="0" topLeftCell="A1">
      <selection activeCell="T8" sqref="T8"/>
    </sheetView>
  </sheetViews>
  <sheetFormatPr defaultColWidth="9.140625" defaultRowHeight="15"/>
  <cols>
    <col min="1" max="1" width="5.00390625" style="51" customWidth="1"/>
    <col min="2" max="2" width="47.57421875" style="51" customWidth="1"/>
    <col min="3" max="3" width="2.140625" style="51" bestFit="1" customWidth="1"/>
    <col min="4" max="5" width="4.140625" style="51" bestFit="1" customWidth="1"/>
    <col min="6" max="8" width="2.140625" style="51" bestFit="1" customWidth="1"/>
    <col min="9" max="9" width="4.140625" style="51" bestFit="1" customWidth="1"/>
    <col min="10" max="10" width="7.140625" style="51" customWidth="1"/>
    <col min="11" max="19" width="2.140625" style="51" bestFit="1" customWidth="1"/>
    <col min="20" max="20" width="6.28125" style="51" customWidth="1"/>
    <col min="21" max="29" width="2.140625" style="51" bestFit="1" customWidth="1"/>
    <col min="30" max="30" width="6.00390625" style="51" customWidth="1"/>
    <col min="31" max="39" width="2.140625" style="51" bestFit="1" customWidth="1"/>
    <col min="40" max="40" width="6.57421875" style="51" customWidth="1"/>
    <col min="41" max="62" width="2.140625" style="51" bestFit="1" customWidth="1"/>
    <col min="63" max="63" width="17.140625" style="51" bestFit="1" customWidth="1"/>
  </cols>
  <sheetData>
    <row r="1" spans="1:63" ht="17.25" customHeight="1" thickBot="1">
      <c r="A1" s="147" t="s">
        <v>180</v>
      </c>
      <c r="B1" s="149" t="s">
        <v>181</v>
      </c>
      <c r="C1" s="151" t="s">
        <v>439</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3"/>
    </row>
    <row r="2" spans="1:63" ht="18.75" customHeight="1" thickBot="1">
      <c r="A2" s="148"/>
      <c r="B2" s="150"/>
      <c r="C2" s="154" t="s">
        <v>182</v>
      </c>
      <c r="D2" s="155"/>
      <c r="E2" s="155"/>
      <c r="F2" s="155"/>
      <c r="G2" s="155"/>
      <c r="H2" s="155"/>
      <c r="I2" s="155"/>
      <c r="J2" s="155"/>
      <c r="K2" s="155"/>
      <c r="L2" s="155"/>
      <c r="M2" s="155"/>
      <c r="N2" s="155"/>
      <c r="O2" s="155"/>
      <c r="P2" s="155"/>
      <c r="Q2" s="155"/>
      <c r="R2" s="155"/>
      <c r="S2" s="155"/>
      <c r="T2" s="155"/>
      <c r="U2" s="155"/>
      <c r="V2" s="156"/>
      <c r="W2" s="154" t="s">
        <v>183</v>
      </c>
      <c r="X2" s="155"/>
      <c r="Y2" s="155"/>
      <c r="Z2" s="155"/>
      <c r="AA2" s="155"/>
      <c r="AB2" s="155"/>
      <c r="AC2" s="155"/>
      <c r="AD2" s="155"/>
      <c r="AE2" s="155"/>
      <c r="AF2" s="155"/>
      <c r="AG2" s="155"/>
      <c r="AH2" s="155"/>
      <c r="AI2" s="155"/>
      <c r="AJ2" s="155"/>
      <c r="AK2" s="155"/>
      <c r="AL2" s="155"/>
      <c r="AM2" s="155"/>
      <c r="AN2" s="155"/>
      <c r="AO2" s="155"/>
      <c r="AP2" s="156"/>
      <c r="AQ2" s="154" t="s">
        <v>184</v>
      </c>
      <c r="AR2" s="155"/>
      <c r="AS2" s="155"/>
      <c r="AT2" s="155"/>
      <c r="AU2" s="155"/>
      <c r="AV2" s="155"/>
      <c r="AW2" s="155"/>
      <c r="AX2" s="155"/>
      <c r="AY2" s="155"/>
      <c r="AZ2" s="155"/>
      <c r="BA2" s="155"/>
      <c r="BB2" s="155"/>
      <c r="BC2" s="155"/>
      <c r="BD2" s="155"/>
      <c r="BE2" s="155"/>
      <c r="BF2" s="155"/>
      <c r="BG2" s="155"/>
      <c r="BH2" s="155"/>
      <c r="BI2" s="155"/>
      <c r="BJ2" s="156"/>
      <c r="BK2" s="157" t="s">
        <v>185</v>
      </c>
    </row>
    <row r="3" spans="1:63" ht="18.75" thickBot="1">
      <c r="A3" s="148"/>
      <c r="B3" s="150"/>
      <c r="C3" s="144" t="s">
        <v>324</v>
      </c>
      <c r="D3" s="145"/>
      <c r="E3" s="145"/>
      <c r="F3" s="145"/>
      <c r="G3" s="145"/>
      <c r="H3" s="145"/>
      <c r="I3" s="145"/>
      <c r="J3" s="145"/>
      <c r="K3" s="145"/>
      <c r="L3" s="146"/>
      <c r="M3" s="144" t="s">
        <v>325</v>
      </c>
      <c r="N3" s="145"/>
      <c r="O3" s="145"/>
      <c r="P3" s="145"/>
      <c r="Q3" s="145"/>
      <c r="R3" s="145"/>
      <c r="S3" s="145"/>
      <c r="T3" s="145"/>
      <c r="U3" s="145"/>
      <c r="V3" s="146"/>
      <c r="W3" s="144" t="s">
        <v>324</v>
      </c>
      <c r="X3" s="145"/>
      <c r="Y3" s="145"/>
      <c r="Z3" s="145"/>
      <c r="AA3" s="145"/>
      <c r="AB3" s="145"/>
      <c r="AC3" s="145"/>
      <c r="AD3" s="145"/>
      <c r="AE3" s="145"/>
      <c r="AF3" s="146"/>
      <c r="AG3" s="144" t="s">
        <v>325</v>
      </c>
      <c r="AH3" s="145"/>
      <c r="AI3" s="145"/>
      <c r="AJ3" s="145"/>
      <c r="AK3" s="145"/>
      <c r="AL3" s="145"/>
      <c r="AM3" s="145"/>
      <c r="AN3" s="145"/>
      <c r="AO3" s="145"/>
      <c r="AP3" s="146"/>
      <c r="AQ3" s="144" t="s">
        <v>324</v>
      </c>
      <c r="AR3" s="145"/>
      <c r="AS3" s="145"/>
      <c r="AT3" s="145"/>
      <c r="AU3" s="145"/>
      <c r="AV3" s="145"/>
      <c r="AW3" s="145"/>
      <c r="AX3" s="145"/>
      <c r="AY3" s="145"/>
      <c r="AZ3" s="146"/>
      <c r="BA3" s="144" t="s">
        <v>325</v>
      </c>
      <c r="BB3" s="145"/>
      <c r="BC3" s="145"/>
      <c r="BD3" s="145"/>
      <c r="BE3" s="145"/>
      <c r="BF3" s="145"/>
      <c r="BG3" s="145"/>
      <c r="BH3" s="145"/>
      <c r="BI3" s="145"/>
      <c r="BJ3" s="146"/>
      <c r="BK3" s="158"/>
    </row>
    <row r="4" spans="1:63" ht="18" customHeight="1">
      <c r="A4" s="148"/>
      <c r="B4" s="150"/>
      <c r="C4" s="141" t="s">
        <v>186</v>
      </c>
      <c r="D4" s="142"/>
      <c r="E4" s="142"/>
      <c r="F4" s="142"/>
      <c r="G4" s="143"/>
      <c r="H4" s="138" t="s">
        <v>187</v>
      </c>
      <c r="I4" s="139"/>
      <c r="J4" s="139"/>
      <c r="K4" s="139"/>
      <c r="L4" s="140"/>
      <c r="M4" s="141" t="s">
        <v>186</v>
      </c>
      <c r="N4" s="142"/>
      <c r="O4" s="142"/>
      <c r="P4" s="142"/>
      <c r="Q4" s="143"/>
      <c r="R4" s="138" t="s">
        <v>187</v>
      </c>
      <c r="S4" s="139"/>
      <c r="T4" s="139"/>
      <c r="U4" s="139"/>
      <c r="V4" s="140"/>
      <c r="W4" s="141" t="s">
        <v>186</v>
      </c>
      <c r="X4" s="142"/>
      <c r="Y4" s="142"/>
      <c r="Z4" s="142"/>
      <c r="AA4" s="143"/>
      <c r="AB4" s="138" t="s">
        <v>187</v>
      </c>
      <c r="AC4" s="139"/>
      <c r="AD4" s="139"/>
      <c r="AE4" s="139"/>
      <c r="AF4" s="140"/>
      <c r="AG4" s="141" t="s">
        <v>186</v>
      </c>
      <c r="AH4" s="142"/>
      <c r="AI4" s="142"/>
      <c r="AJ4" s="142"/>
      <c r="AK4" s="143"/>
      <c r="AL4" s="138" t="s">
        <v>187</v>
      </c>
      <c r="AM4" s="139"/>
      <c r="AN4" s="139"/>
      <c r="AO4" s="139"/>
      <c r="AP4" s="140"/>
      <c r="AQ4" s="141" t="s">
        <v>186</v>
      </c>
      <c r="AR4" s="142"/>
      <c r="AS4" s="142"/>
      <c r="AT4" s="142"/>
      <c r="AU4" s="143"/>
      <c r="AV4" s="138" t="s">
        <v>187</v>
      </c>
      <c r="AW4" s="139"/>
      <c r="AX4" s="139"/>
      <c r="AY4" s="139"/>
      <c r="AZ4" s="140"/>
      <c r="BA4" s="141" t="s">
        <v>186</v>
      </c>
      <c r="BB4" s="142"/>
      <c r="BC4" s="142"/>
      <c r="BD4" s="142"/>
      <c r="BE4" s="143"/>
      <c r="BF4" s="138" t="s">
        <v>187</v>
      </c>
      <c r="BG4" s="139"/>
      <c r="BH4" s="139"/>
      <c r="BI4" s="139"/>
      <c r="BJ4" s="140"/>
      <c r="BK4" s="158"/>
    </row>
    <row r="5" spans="1:63" ht="15.75" customHeight="1">
      <c r="A5" s="148"/>
      <c r="B5" s="150"/>
      <c r="C5" s="69">
        <v>1</v>
      </c>
      <c r="D5" s="70">
        <v>2</v>
      </c>
      <c r="E5" s="70">
        <v>3</v>
      </c>
      <c r="F5" s="70">
        <v>4</v>
      </c>
      <c r="G5" s="71">
        <v>5</v>
      </c>
      <c r="H5" s="69">
        <v>1</v>
      </c>
      <c r="I5" s="70">
        <v>2</v>
      </c>
      <c r="J5" s="70">
        <v>3</v>
      </c>
      <c r="K5" s="70">
        <v>4</v>
      </c>
      <c r="L5" s="71">
        <v>5</v>
      </c>
      <c r="M5" s="69">
        <v>1</v>
      </c>
      <c r="N5" s="70">
        <v>2</v>
      </c>
      <c r="O5" s="70">
        <v>3</v>
      </c>
      <c r="P5" s="70">
        <v>4</v>
      </c>
      <c r="Q5" s="71">
        <v>5</v>
      </c>
      <c r="R5" s="69">
        <v>1</v>
      </c>
      <c r="S5" s="70">
        <v>2</v>
      </c>
      <c r="T5" s="70">
        <v>3</v>
      </c>
      <c r="U5" s="70">
        <v>4</v>
      </c>
      <c r="V5" s="71">
        <v>5</v>
      </c>
      <c r="W5" s="69">
        <v>1</v>
      </c>
      <c r="X5" s="70">
        <v>2</v>
      </c>
      <c r="Y5" s="70">
        <v>3</v>
      </c>
      <c r="Z5" s="70">
        <v>4</v>
      </c>
      <c r="AA5" s="71">
        <v>5</v>
      </c>
      <c r="AB5" s="69">
        <v>1</v>
      </c>
      <c r="AC5" s="70">
        <v>2</v>
      </c>
      <c r="AD5" s="70">
        <v>3</v>
      </c>
      <c r="AE5" s="70">
        <v>4</v>
      </c>
      <c r="AF5" s="71">
        <v>5</v>
      </c>
      <c r="AG5" s="69">
        <v>1</v>
      </c>
      <c r="AH5" s="70">
        <v>2</v>
      </c>
      <c r="AI5" s="70">
        <v>3</v>
      </c>
      <c r="AJ5" s="70">
        <v>4</v>
      </c>
      <c r="AK5" s="71">
        <v>5</v>
      </c>
      <c r="AL5" s="69">
        <v>1</v>
      </c>
      <c r="AM5" s="70">
        <v>2</v>
      </c>
      <c r="AN5" s="70">
        <v>3</v>
      </c>
      <c r="AO5" s="70">
        <v>4</v>
      </c>
      <c r="AP5" s="71">
        <v>5</v>
      </c>
      <c r="AQ5" s="69">
        <v>1</v>
      </c>
      <c r="AR5" s="70">
        <v>2</v>
      </c>
      <c r="AS5" s="70">
        <v>3</v>
      </c>
      <c r="AT5" s="70">
        <v>4</v>
      </c>
      <c r="AU5" s="71">
        <v>5</v>
      </c>
      <c r="AV5" s="69">
        <v>1</v>
      </c>
      <c r="AW5" s="70">
        <v>2</v>
      </c>
      <c r="AX5" s="70">
        <v>3</v>
      </c>
      <c r="AY5" s="70">
        <v>4</v>
      </c>
      <c r="AZ5" s="71">
        <v>5</v>
      </c>
      <c r="BA5" s="69">
        <v>1</v>
      </c>
      <c r="BB5" s="70">
        <v>2</v>
      </c>
      <c r="BC5" s="70">
        <v>3</v>
      </c>
      <c r="BD5" s="70">
        <v>4</v>
      </c>
      <c r="BE5" s="71">
        <v>5</v>
      </c>
      <c r="BF5" s="69">
        <v>1</v>
      </c>
      <c r="BG5" s="70">
        <v>2</v>
      </c>
      <c r="BH5" s="70">
        <v>3</v>
      </c>
      <c r="BI5" s="70">
        <v>4</v>
      </c>
      <c r="BJ5" s="71">
        <v>5</v>
      </c>
      <c r="BK5" s="159"/>
    </row>
    <row r="6" spans="1:63" ht="15">
      <c r="A6" s="72" t="s">
        <v>188</v>
      </c>
      <c r="B6" s="73" t="s">
        <v>189</v>
      </c>
      <c r="C6" s="130"/>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2"/>
    </row>
    <row r="7" spans="1:63" ht="15">
      <c r="A7" s="72" t="s">
        <v>190</v>
      </c>
      <c r="B7" s="74" t="s">
        <v>191</v>
      </c>
      <c r="C7" s="130"/>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2"/>
    </row>
    <row r="8" spans="1:63" ht="15">
      <c r="A8" s="72"/>
      <c r="B8" s="75" t="s">
        <v>192</v>
      </c>
      <c r="C8" s="76"/>
      <c r="D8" s="52"/>
      <c r="E8" s="52"/>
      <c r="F8" s="52"/>
      <c r="G8" s="77"/>
      <c r="H8" s="76"/>
      <c r="I8" s="52"/>
      <c r="J8" s="52"/>
      <c r="K8" s="52"/>
      <c r="L8" s="77"/>
      <c r="M8" s="76"/>
      <c r="N8" s="52"/>
      <c r="O8" s="52"/>
      <c r="P8" s="52"/>
      <c r="Q8" s="77"/>
      <c r="R8" s="76"/>
      <c r="S8" s="52"/>
      <c r="T8" s="52"/>
      <c r="U8" s="52"/>
      <c r="V8" s="77"/>
      <c r="W8" s="76"/>
      <c r="X8" s="52"/>
      <c r="Y8" s="52"/>
      <c r="Z8" s="52"/>
      <c r="AA8" s="77"/>
      <c r="AB8" s="76"/>
      <c r="AC8" s="52"/>
      <c r="AD8" s="52"/>
      <c r="AE8" s="52"/>
      <c r="AF8" s="77"/>
      <c r="AG8" s="76"/>
      <c r="AH8" s="52"/>
      <c r="AI8" s="52"/>
      <c r="AJ8" s="52"/>
      <c r="AK8" s="77"/>
      <c r="AL8" s="76"/>
      <c r="AM8" s="52"/>
      <c r="AN8" s="52"/>
      <c r="AO8" s="52"/>
      <c r="AP8" s="77"/>
      <c r="AQ8" s="76"/>
      <c r="AR8" s="52"/>
      <c r="AS8" s="52"/>
      <c r="AT8" s="52"/>
      <c r="AU8" s="77"/>
      <c r="AV8" s="76"/>
      <c r="AW8" s="52"/>
      <c r="AX8" s="52"/>
      <c r="AY8" s="52"/>
      <c r="AZ8" s="77"/>
      <c r="BA8" s="76"/>
      <c r="BB8" s="52"/>
      <c r="BC8" s="52"/>
      <c r="BD8" s="52"/>
      <c r="BE8" s="77"/>
      <c r="BF8" s="76"/>
      <c r="BG8" s="52"/>
      <c r="BH8" s="52"/>
      <c r="BI8" s="52"/>
      <c r="BJ8" s="77"/>
      <c r="BK8" s="78"/>
    </row>
    <row r="9" spans="1:63" ht="15">
      <c r="A9" s="72"/>
      <c r="B9" s="75" t="s">
        <v>193</v>
      </c>
      <c r="C9" s="76"/>
      <c r="D9" s="52"/>
      <c r="E9" s="52"/>
      <c r="F9" s="52"/>
      <c r="G9" s="77"/>
      <c r="H9" s="76"/>
      <c r="I9" s="52"/>
      <c r="J9" s="52"/>
      <c r="K9" s="52"/>
      <c r="L9" s="77"/>
      <c r="M9" s="76"/>
      <c r="N9" s="52"/>
      <c r="O9" s="52"/>
      <c r="P9" s="52"/>
      <c r="Q9" s="77"/>
      <c r="R9" s="76"/>
      <c r="S9" s="52"/>
      <c r="T9" s="52"/>
      <c r="U9" s="52"/>
      <c r="V9" s="77"/>
      <c r="W9" s="76"/>
      <c r="X9" s="52"/>
      <c r="Y9" s="52"/>
      <c r="Z9" s="52"/>
      <c r="AA9" s="77"/>
      <c r="AB9" s="76"/>
      <c r="AC9" s="52"/>
      <c r="AD9" s="52"/>
      <c r="AE9" s="52"/>
      <c r="AF9" s="77"/>
      <c r="AG9" s="76"/>
      <c r="AH9" s="52"/>
      <c r="AI9" s="52"/>
      <c r="AJ9" s="52"/>
      <c r="AK9" s="77"/>
      <c r="AL9" s="76"/>
      <c r="AM9" s="52"/>
      <c r="AN9" s="52"/>
      <c r="AO9" s="52"/>
      <c r="AP9" s="77"/>
      <c r="AQ9" s="76"/>
      <c r="AR9" s="52"/>
      <c r="AS9" s="52"/>
      <c r="AT9" s="52"/>
      <c r="AU9" s="77"/>
      <c r="AV9" s="76"/>
      <c r="AW9" s="52"/>
      <c r="AX9" s="52"/>
      <c r="AY9" s="52"/>
      <c r="AZ9" s="77"/>
      <c r="BA9" s="76"/>
      <c r="BB9" s="52"/>
      <c r="BC9" s="52"/>
      <c r="BD9" s="52"/>
      <c r="BE9" s="77"/>
      <c r="BF9" s="76"/>
      <c r="BG9" s="52"/>
      <c r="BH9" s="52"/>
      <c r="BI9" s="52"/>
      <c r="BJ9" s="77"/>
      <c r="BK9" s="78"/>
    </row>
    <row r="10" spans="1:63" ht="15">
      <c r="A10" s="72" t="s">
        <v>194</v>
      </c>
      <c r="B10" s="74" t="s">
        <v>195</v>
      </c>
      <c r="C10" s="130"/>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2"/>
    </row>
    <row r="11" spans="1:63" ht="15">
      <c r="A11" s="72"/>
      <c r="B11" s="75" t="s">
        <v>192</v>
      </c>
      <c r="C11" s="76"/>
      <c r="D11" s="52"/>
      <c r="E11" s="52"/>
      <c r="F11" s="52"/>
      <c r="G11" s="77"/>
      <c r="H11" s="76"/>
      <c r="I11" s="52"/>
      <c r="J11" s="52"/>
      <c r="K11" s="52"/>
      <c r="L11" s="77"/>
      <c r="M11" s="76"/>
      <c r="N11" s="52"/>
      <c r="O11" s="52"/>
      <c r="P11" s="52"/>
      <c r="Q11" s="77"/>
      <c r="R11" s="76"/>
      <c r="S11" s="52"/>
      <c r="T11" s="52"/>
      <c r="U11" s="52"/>
      <c r="V11" s="77"/>
      <c r="W11" s="76"/>
      <c r="X11" s="52"/>
      <c r="Y11" s="52"/>
      <c r="Z11" s="52"/>
      <c r="AA11" s="77"/>
      <c r="AB11" s="76"/>
      <c r="AC11" s="52"/>
      <c r="AD11" s="52"/>
      <c r="AE11" s="52"/>
      <c r="AF11" s="77"/>
      <c r="AG11" s="76"/>
      <c r="AH11" s="52"/>
      <c r="AI11" s="52"/>
      <c r="AJ11" s="52"/>
      <c r="AK11" s="77"/>
      <c r="AL11" s="76"/>
      <c r="AM11" s="52"/>
      <c r="AN11" s="52"/>
      <c r="AO11" s="52"/>
      <c r="AP11" s="77"/>
      <c r="AQ11" s="76"/>
      <c r="AR11" s="52"/>
      <c r="AS11" s="52"/>
      <c r="AT11" s="52"/>
      <c r="AU11" s="77"/>
      <c r="AV11" s="76"/>
      <c r="AW11" s="52"/>
      <c r="AX11" s="52"/>
      <c r="AY11" s="52"/>
      <c r="AZ11" s="77"/>
      <c r="BA11" s="76"/>
      <c r="BB11" s="52"/>
      <c r="BC11" s="52"/>
      <c r="BD11" s="52"/>
      <c r="BE11" s="77"/>
      <c r="BF11" s="76"/>
      <c r="BG11" s="52"/>
      <c r="BH11" s="52"/>
      <c r="BI11" s="52"/>
      <c r="BJ11" s="77"/>
      <c r="BK11" s="78"/>
    </row>
    <row r="12" spans="1:63" ht="15">
      <c r="A12" s="72"/>
      <c r="B12" s="75" t="s">
        <v>196</v>
      </c>
      <c r="C12" s="76"/>
      <c r="D12" s="52"/>
      <c r="E12" s="52"/>
      <c r="F12" s="52"/>
      <c r="G12" s="77"/>
      <c r="H12" s="76"/>
      <c r="I12" s="52"/>
      <c r="J12" s="52"/>
      <c r="K12" s="52"/>
      <c r="L12" s="77"/>
      <c r="M12" s="76"/>
      <c r="N12" s="52"/>
      <c r="O12" s="52"/>
      <c r="P12" s="52"/>
      <c r="Q12" s="77"/>
      <c r="R12" s="76"/>
      <c r="S12" s="52"/>
      <c r="T12" s="52"/>
      <c r="U12" s="52"/>
      <c r="V12" s="77"/>
      <c r="W12" s="76"/>
      <c r="X12" s="52"/>
      <c r="Y12" s="52"/>
      <c r="Z12" s="52"/>
      <c r="AA12" s="77"/>
      <c r="AB12" s="76"/>
      <c r="AC12" s="52"/>
      <c r="AD12" s="52"/>
      <c r="AE12" s="52"/>
      <c r="AF12" s="77"/>
      <c r="AG12" s="76"/>
      <c r="AH12" s="52"/>
      <c r="AI12" s="52"/>
      <c r="AJ12" s="52"/>
      <c r="AK12" s="77"/>
      <c r="AL12" s="76"/>
      <c r="AM12" s="52"/>
      <c r="AN12" s="52"/>
      <c r="AO12" s="52"/>
      <c r="AP12" s="77"/>
      <c r="AQ12" s="76"/>
      <c r="AR12" s="52"/>
      <c r="AS12" s="52"/>
      <c r="AT12" s="52"/>
      <c r="AU12" s="77"/>
      <c r="AV12" s="76"/>
      <c r="AW12" s="52"/>
      <c r="AX12" s="52"/>
      <c r="AY12" s="52"/>
      <c r="AZ12" s="77"/>
      <c r="BA12" s="76"/>
      <c r="BB12" s="52"/>
      <c r="BC12" s="52"/>
      <c r="BD12" s="52"/>
      <c r="BE12" s="77"/>
      <c r="BF12" s="76"/>
      <c r="BG12" s="52"/>
      <c r="BH12" s="52"/>
      <c r="BI12" s="52"/>
      <c r="BJ12" s="77"/>
      <c r="BK12" s="78"/>
    </row>
    <row r="13" spans="1:63" ht="15">
      <c r="A13" s="72" t="s">
        <v>197</v>
      </c>
      <c r="B13" s="74" t="s">
        <v>198</v>
      </c>
      <c r="C13" s="130"/>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2"/>
    </row>
    <row r="14" spans="1:63" ht="15">
      <c r="A14" s="72"/>
      <c r="B14" s="75" t="s">
        <v>192</v>
      </c>
      <c r="C14" s="76"/>
      <c r="D14" s="52"/>
      <c r="E14" s="52"/>
      <c r="F14" s="52"/>
      <c r="G14" s="77"/>
      <c r="H14" s="76"/>
      <c r="I14" s="52"/>
      <c r="J14" s="52"/>
      <c r="K14" s="52"/>
      <c r="L14" s="77"/>
      <c r="M14" s="76"/>
      <c r="N14" s="52"/>
      <c r="O14" s="52"/>
      <c r="P14" s="52"/>
      <c r="Q14" s="77"/>
      <c r="R14" s="76"/>
      <c r="S14" s="52"/>
      <c r="T14" s="52"/>
      <c r="U14" s="52"/>
      <c r="V14" s="77"/>
      <c r="W14" s="76"/>
      <c r="X14" s="52"/>
      <c r="Y14" s="52"/>
      <c r="Z14" s="52"/>
      <c r="AA14" s="77"/>
      <c r="AB14" s="76"/>
      <c r="AC14" s="52"/>
      <c r="AD14" s="52"/>
      <c r="AE14" s="52"/>
      <c r="AF14" s="77"/>
      <c r="AG14" s="76"/>
      <c r="AH14" s="52"/>
      <c r="AI14" s="52"/>
      <c r="AJ14" s="52"/>
      <c r="AK14" s="77"/>
      <c r="AL14" s="76"/>
      <c r="AM14" s="52"/>
      <c r="AN14" s="52"/>
      <c r="AO14" s="52"/>
      <c r="AP14" s="77"/>
      <c r="AQ14" s="76"/>
      <c r="AR14" s="52"/>
      <c r="AS14" s="52"/>
      <c r="AT14" s="52"/>
      <c r="AU14" s="77"/>
      <c r="AV14" s="76"/>
      <c r="AW14" s="52"/>
      <c r="AX14" s="52"/>
      <c r="AY14" s="52"/>
      <c r="AZ14" s="77"/>
      <c r="BA14" s="76"/>
      <c r="BB14" s="52"/>
      <c r="BC14" s="52"/>
      <c r="BD14" s="52"/>
      <c r="BE14" s="77"/>
      <c r="BF14" s="76"/>
      <c r="BG14" s="52"/>
      <c r="BH14" s="52"/>
      <c r="BI14" s="52"/>
      <c r="BJ14" s="77"/>
      <c r="BK14" s="78"/>
    </row>
    <row r="15" spans="1:63" ht="15">
      <c r="A15" s="72"/>
      <c r="B15" s="75" t="s">
        <v>199</v>
      </c>
      <c r="C15" s="76"/>
      <c r="D15" s="52"/>
      <c r="E15" s="52"/>
      <c r="F15" s="52"/>
      <c r="G15" s="77"/>
      <c r="H15" s="76"/>
      <c r="I15" s="52"/>
      <c r="J15" s="52"/>
      <c r="K15" s="52"/>
      <c r="L15" s="77"/>
      <c r="M15" s="76"/>
      <c r="N15" s="52"/>
      <c r="O15" s="52"/>
      <c r="P15" s="52"/>
      <c r="Q15" s="77"/>
      <c r="R15" s="76"/>
      <c r="S15" s="52"/>
      <c r="T15" s="52"/>
      <c r="U15" s="52"/>
      <c r="V15" s="77"/>
      <c r="W15" s="76"/>
      <c r="X15" s="52"/>
      <c r="Y15" s="52"/>
      <c r="Z15" s="52"/>
      <c r="AA15" s="77"/>
      <c r="AB15" s="76"/>
      <c r="AC15" s="52"/>
      <c r="AD15" s="52"/>
      <c r="AE15" s="52"/>
      <c r="AF15" s="77"/>
      <c r="AG15" s="76"/>
      <c r="AH15" s="52"/>
      <c r="AI15" s="52"/>
      <c r="AJ15" s="52"/>
      <c r="AK15" s="77"/>
      <c r="AL15" s="76"/>
      <c r="AM15" s="52"/>
      <c r="AN15" s="52"/>
      <c r="AO15" s="52"/>
      <c r="AP15" s="77"/>
      <c r="AQ15" s="76"/>
      <c r="AR15" s="52"/>
      <c r="AS15" s="52"/>
      <c r="AT15" s="52"/>
      <c r="AU15" s="77"/>
      <c r="AV15" s="76"/>
      <c r="AW15" s="52"/>
      <c r="AX15" s="52"/>
      <c r="AY15" s="52"/>
      <c r="AZ15" s="77"/>
      <c r="BA15" s="76"/>
      <c r="BB15" s="52"/>
      <c r="BC15" s="52"/>
      <c r="BD15" s="52"/>
      <c r="BE15" s="77"/>
      <c r="BF15" s="76"/>
      <c r="BG15" s="52"/>
      <c r="BH15" s="52"/>
      <c r="BI15" s="52"/>
      <c r="BJ15" s="77"/>
      <c r="BK15" s="78"/>
    </row>
    <row r="16" spans="1:63" ht="15">
      <c r="A16" s="72" t="s">
        <v>200</v>
      </c>
      <c r="B16" s="74" t="s">
        <v>201</v>
      </c>
      <c r="C16" s="130"/>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2"/>
    </row>
    <row r="17" spans="1:63" ht="15">
      <c r="A17" s="72"/>
      <c r="B17" s="75" t="s">
        <v>192</v>
      </c>
      <c r="C17" s="76"/>
      <c r="D17" s="52"/>
      <c r="E17" s="52"/>
      <c r="F17" s="52"/>
      <c r="G17" s="77"/>
      <c r="H17" s="76"/>
      <c r="I17" s="52"/>
      <c r="J17" s="52"/>
      <c r="K17" s="52"/>
      <c r="L17" s="77"/>
      <c r="M17" s="76"/>
      <c r="N17" s="52"/>
      <c r="O17" s="52"/>
      <c r="P17" s="52"/>
      <c r="Q17" s="77"/>
      <c r="R17" s="76"/>
      <c r="S17" s="52"/>
      <c r="T17" s="52"/>
      <c r="U17" s="52"/>
      <c r="V17" s="77"/>
      <c r="W17" s="76"/>
      <c r="X17" s="52"/>
      <c r="Y17" s="52"/>
      <c r="Z17" s="52"/>
      <c r="AA17" s="77"/>
      <c r="AB17" s="76"/>
      <c r="AC17" s="52"/>
      <c r="AD17" s="52"/>
      <c r="AE17" s="52"/>
      <c r="AF17" s="77"/>
      <c r="AG17" s="76"/>
      <c r="AH17" s="52"/>
      <c r="AI17" s="52"/>
      <c r="AJ17" s="52"/>
      <c r="AK17" s="77"/>
      <c r="AL17" s="76"/>
      <c r="AM17" s="52"/>
      <c r="AN17" s="52"/>
      <c r="AO17" s="52"/>
      <c r="AP17" s="77"/>
      <c r="AQ17" s="76"/>
      <c r="AR17" s="52"/>
      <c r="AS17" s="52"/>
      <c r="AT17" s="52"/>
      <c r="AU17" s="77"/>
      <c r="AV17" s="76"/>
      <c r="AW17" s="52"/>
      <c r="AX17" s="52"/>
      <c r="AY17" s="52"/>
      <c r="AZ17" s="77"/>
      <c r="BA17" s="76"/>
      <c r="BB17" s="52"/>
      <c r="BC17" s="52"/>
      <c r="BD17" s="52"/>
      <c r="BE17" s="77"/>
      <c r="BF17" s="76"/>
      <c r="BG17" s="52"/>
      <c r="BH17" s="52"/>
      <c r="BI17" s="52"/>
      <c r="BJ17" s="77"/>
      <c r="BK17" s="78"/>
    </row>
    <row r="18" spans="1:63" ht="15">
      <c r="A18" s="72"/>
      <c r="B18" s="75" t="s">
        <v>202</v>
      </c>
      <c r="C18" s="76"/>
      <c r="D18" s="52"/>
      <c r="E18" s="52"/>
      <c r="F18" s="52"/>
      <c r="G18" s="77"/>
      <c r="H18" s="76"/>
      <c r="I18" s="52"/>
      <c r="J18" s="52"/>
      <c r="K18" s="52"/>
      <c r="L18" s="77"/>
      <c r="M18" s="76"/>
      <c r="N18" s="52"/>
      <c r="O18" s="52"/>
      <c r="P18" s="52"/>
      <c r="Q18" s="77"/>
      <c r="R18" s="76"/>
      <c r="S18" s="52"/>
      <c r="T18" s="52"/>
      <c r="U18" s="52"/>
      <c r="V18" s="77"/>
      <c r="W18" s="76"/>
      <c r="X18" s="52"/>
      <c r="Y18" s="52"/>
      <c r="Z18" s="52"/>
      <c r="AA18" s="77"/>
      <c r="AB18" s="76"/>
      <c r="AC18" s="52"/>
      <c r="AD18" s="52"/>
      <c r="AE18" s="52"/>
      <c r="AF18" s="77"/>
      <c r="AG18" s="76"/>
      <c r="AH18" s="52"/>
      <c r="AI18" s="52"/>
      <c r="AJ18" s="52"/>
      <c r="AK18" s="77"/>
      <c r="AL18" s="76"/>
      <c r="AM18" s="52"/>
      <c r="AN18" s="52"/>
      <c r="AO18" s="52"/>
      <c r="AP18" s="77"/>
      <c r="AQ18" s="76"/>
      <c r="AR18" s="52"/>
      <c r="AS18" s="52"/>
      <c r="AT18" s="52"/>
      <c r="AU18" s="77"/>
      <c r="AV18" s="76"/>
      <c r="AW18" s="52"/>
      <c r="AX18" s="52"/>
      <c r="AY18" s="52"/>
      <c r="AZ18" s="77"/>
      <c r="BA18" s="76"/>
      <c r="BB18" s="52"/>
      <c r="BC18" s="52"/>
      <c r="BD18" s="52"/>
      <c r="BE18" s="77"/>
      <c r="BF18" s="76"/>
      <c r="BG18" s="52"/>
      <c r="BH18" s="52"/>
      <c r="BI18" s="52"/>
      <c r="BJ18" s="77"/>
      <c r="BK18" s="78"/>
    </row>
    <row r="19" spans="1:63" ht="15">
      <c r="A19" s="72" t="s">
        <v>203</v>
      </c>
      <c r="B19" s="79" t="s">
        <v>204</v>
      </c>
      <c r="C19" s="130"/>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2"/>
    </row>
    <row r="20" spans="1:63" ht="15">
      <c r="A20" s="72"/>
      <c r="B20" s="75" t="s">
        <v>205</v>
      </c>
      <c r="C20" s="76"/>
      <c r="D20" s="52">
        <v>307.9777380921472</v>
      </c>
      <c r="E20" s="52"/>
      <c r="F20" s="52"/>
      <c r="G20" s="77"/>
      <c r="H20" s="76"/>
      <c r="I20" s="52"/>
      <c r="J20" s="80">
        <v>1282.4844247566705</v>
      </c>
      <c r="K20" s="52"/>
      <c r="L20" s="77"/>
      <c r="M20" s="76"/>
      <c r="N20" s="52"/>
      <c r="O20" s="52"/>
      <c r="P20" s="52"/>
      <c r="Q20" s="77"/>
      <c r="R20" s="76"/>
      <c r="S20" s="52"/>
      <c r="T20" s="68">
        <v>36.52818094618228</v>
      </c>
      <c r="U20" s="52"/>
      <c r="V20" s="77"/>
      <c r="W20" s="76"/>
      <c r="X20" s="52"/>
      <c r="Y20" s="52"/>
      <c r="Z20" s="52"/>
      <c r="AA20" s="77"/>
      <c r="AB20" s="76"/>
      <c r="AC20" s="52"/>
      <c r="AD20" s="68"/>
      <c r="AE20" s="52"/>
      <c r="AF20" s="77"/>
      <c r="AG20" s="76"/>
      <c r="AH20" s="52"/>
      <c r="AI20" s="52"/>
      <c r="AJ20" s="52"/>
      <c r="AK20" s="77"/>
      <c r="AL20" s="76"/>
      <c r="AM20" s="52"/>
      <c r="AN20" s="68"/>
      <c r="AO20" s="52"/>
      <c r="AP20" s="77"/>
      <c r="AQ20" s="76"/>
      <c r="AR20" s="52"/>
      <c r="AS20" s="52"/>
      <c r="AT20" s="52"/>
      <c r="AU20" s="77"/>
      <c r="AV20" s="76"/>
      <c r="AW20" s="52"/>
      <c r="AX20" s="52"/>
      <c r="AY20" s="52"/>
      <c r="AZ20" s="77"/>
      <c r="BA20" s="76"/>
      <c r="BB20" s="52"/>
      <c r="BC20" s="52"/>
      <c r="BD20" s="52"/>
      <c r="BE20" s="77"/>
      <c r="BF20" s="76"/>
      <c r="BG20" s="52"/>
      <c r="BH20" s="52"/>
      <c r="BI20" s="52"/>
      <c r="BJ20" s="77"/>
      <c r="BK20" s="81">
        <f>J20+D20+T20+AD20+AN20</f>
        <v>1626.990343795</v>
      </c>
    </row>
    <row r="21" spans="1:63" ht="15">
      <c r="A21" s="72"/>
      <c r="B21" s="75" t="s">
        <v>206</v>
      </c>
      <c r="C21" s="76"/>
      <c r="D21" s="52">
        <f>SUM(D20)</f>
        <v>307.9777380921472</v>
      </c>
      <c r="E21" s="52"/>
      <c r="F21" s="52"/>
      <c r="G21" s="77"/>
      <c r="H21" s="76"/>
      <c r="I21" s="52"/>
      <c r="J21" s="80">
        <f>SUM(J20)</f>
        <v>1282.4844247566705</v>
      </c>
      <c r="K21" s="52"/>
      <c r="L21" s="77"/>
      <c r="M21" s="76"/>
      <c r="N21" s="52"/>
      <c r="O21" s="52"/>
      <c r="P21" s="52"/>
      <c r="Q21" s="77"/>
      <c r="R21" s="76"/>
      <c r="S21" s="52"/>
      <c r="T21" s="68">
        <f>SUM(T20)</f>
        <v>36.52818094618228</v>
      </c>
      <c r="U21" s="52"/>
      <c r="V21" s="77"/>
      <c r="W21" s="76"/>
      <c r="X21" s="52"/>
      <c r="Y21" s="52"/>
      <c r="Z21" s="52"/>
      <c r="AA21" s="77"/>
      <c r="AB21" s="76"/>
      <c r="AC21" s="52"/>
      <c r="AD21" s="68"/>
      <c r="AE21" s="52"/>
      <c r="AF21" s="77"/>
      <c r="AG21" s="76"/>
      <c r="AH21" s="52"/>
      <c r="AI21" s="52"/>
      <c r="AJ21" s="52"/>
      <c r="AK21" s="77"/>
      <c r="AL21" s="76"/>
      <c r="AM21" s="52"/>
      <c r="AN21" s="68"/>
      <c r="AO21" s="52"/>
      <c r="AP21" s="77"/>
      <c r="AQ21" s="76"/>
      <c r="AR21" s="52"/>
      <c r="AS21" s="52"/>
      <c r="AT21" s="52"/>
      <c r="AU21" s="77"/>
      <c r="AV21" s="76"/>
      <c r="AW21" s="52"/>
      <c r="AX21" s="52"/>
      <c r="AY21" s="52"/>
      <c r="AZ21" s="77"/>
      <c r="BA21" s="76"/>
      <c r="BB21" s="52"/>
      <c r="BC21" s="52"/>
      <c r="BD21" s="52"/>
      <c r="BE21" s="77"/>
      <c r="BF21" s="76"/>
      <c r="BG21" s="52"/>
      <c r="BH21" s="52"/>
      <c r="BI21" s="52"/>
      <c r="BJ21" s="77"/>
      <c r="BK21" s="81">
        <f>J21+D21+T21+AD21+AN21</f>
        <v>1626.990343795</v>
      </c>
    </row>
    <row r="22" spans="1:63" ht="15">
      <c r="A22" s="72" t="s">
        <v>207</v>
      </c>
      <c r="B22" s="74" t="s">
        <v>208</v>
      </c>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2"/>
    </row>
    <row r="23" spans="1:63" ht="15">
      <c r="A23" s="72"/>
      <c r="B23" s="75" t="s">
        <v>192</v>
      </c>
      <c r="C23" s="76"/>
      <c r="D23" s="52"/>
      <c r="E23" s="52"/>
      <c r="F23" s="52"/>
      <c r="G23" s="77"/>
      <c r="H23" s="76"/>
      <c r="I23" s="52"/>
      <c r="J23" s="52"/>
      <c r="K23" s="52"/>
      <c r="L23" s="77"/>
      <c r="M23" s="76"/>
      <c r="N23" s="52"/>
      <c r="O23" s="52"/>
      <c r="P23" s="52"/>
      <c r="Q23" s="77"/>
      <c r="R23" s="76"/>
      <c r="S23" s="52"/>
      <c r="T23" s="52"/>
      <c r="U23" s="52"/>
      <c r="V23" s="77"/>
      <c r="W23" s="76"/>
      <c r="X23" s="52"/>
      <c r="Y23" s="52"/>
      <c r="Z23" s="52"/>
      <c r="AA23" s="77"/>
      <c r="AB23" s="76"/>
      <c r="AC23" s="52"/>
      <c r="AD23" s="52"/>
      <c r="AE23" s="52"/>
      <c r="AF23" s="77"/>
      <c r="AG23" s="76"/>
      <c r="AH23" s="52"/>
      <c r="AI23" s="52"/>
      <c r="AJ23" s="52"/>
      <c r="AK23" s="77"/>
      <c r="AL23" s="76"/>
      <c r="AM23" s="52"/>
      <c r="AN23" s="52"/>
      <c r="AO23" s="52"/>
      <c r="AP23" s="77"/>
      <c r="AQ23" s="76"/>
      <c r="AR23" s="52"/>
      <c r="AS23" s="52"/>
      <c r="AT23" s="52"/>
      <c r="AU23" s="77"/>
      <c r="AV23" s="76"/>
      <c r="AW23" s="52"/>
      <c r="AX23" s="52"/>
      <c r="AY23" s="52"/>
      <c r="AZ23" s="77"/>
      <c r="BA23" s="76"/>
      <c r="BB23" s="52"/>
      <c r="BC23" s="52"/>
      <c r="BD23" s="52"/>
      <c r="BE23" s="77"/>
      <c r="BF23" s="76"/>
      <c r="BG23" s="52"/>
      <c r="BH23" s="52"/>
      <c r="BI23" s="52"/>
      <c r="BJ23" s="77"/>
      <c r="BK23" s="78"/>
    </row>
    <row r="24" spans="1:63" ht="15">
      <c r="A24" s="72"/>
      <c r="B24" s="75" t="s">
        <v>209</v>
      </c>
      <c r="C24" s="76"/>
      <c r="D24" s="52"/>
      <c r="E24" s="52"/>
      <c r="F24" s="52"/>
      <c r="G24" s="77"/>
      <c r="H24" s="76"/>
      <c r="I24" s="52"/>
      <c r="J24" s="52"/>
      <c r="K24" s="52"/>
      <c r="L24" s="77"/>
      <c r="M24" s="76"/>
      <c r="N24" s="52"/>
      <c r="O24" s="52"/>
      <c r="P24" s="52"/>
      <c r="Q24" s="77"/>
      <c r="R24" s="76"/>
      <c r="S24" s="52"/>
      <c r="T24" s="52"/>
      <c r="U24" s="52"/>
      <c r="V24" s="77"/>
      <c r="W24" s="76"/>
      <c r="X24" s="52"/>
      <c r="Y24" s="52"/>
      <c r="Z24" s="52"/>
      <c r="AA24" s="77"/>
      <c r="AB24" s="76"/>
      <c r="AC24" s="52"/>
      <c r="AD24" s="52"/>
      <c r="AE24" s="52"/>
      <c r="AF24" s="77"/>
      <c r="AG24" s="76"/>
      <c r="AH24" s="52"/>
      <c r="AI24" s="52"/>
      <c r="AJ24" s="52"/>
      <c r="AK24" s="77"/>
      <c r="AL24" s="76"/>
      <c r="AM24" s="52"/>
      <c r="AN24" s="52"/>
      <c r="AO24" s="52"/>
      <c r="AP24" s="77"/>
      <c r="AQ24" s="76"/>
      <c r="AR24" s="52"/>
      <c r="AS24" s="52"/>
      <c r="AT24" s="52"/>
      <c r="AU24" s="77"/>
      <c r="AV24" s="76"/>
      <c r="AW24" s="52"/>
      <c r="AX24" s="52"/>
      <c r="AY24" s="52"/>
      <c r="AZ24" s="77"/>
      <c r="BA24" s="76"/>
      <c r="BB24" s="52"/>
      <c r="BC24" s="52"/>
      <c r="BD24" s="52"/>
      <c r="BE24" s="77"/>
      <c r="BF24" s="76"/>
      <c r="BG24" s="52"/>
      <c r="BH24" s="52"/>
      <c r="BI24" s="52"/>
      <c r="BJ24" s="77"/>
      <c r="BK24" s="78"/>
    </row>
    <row r="25" spans="1:63" ht="15">
      <c r="A25" s="72"/>
      <c r="B25" s="82" t="s">
        <v>210</v>
      </c>
      <c r="C25" s="76"/>
      <c r="D25" s="52"/>
      <c r="E25" s="52"/>
      <c r="F25" s="52"/>
      <c r="G25" s="77"/>
      <c r="H25" s="76"/>
      <c r="I25" s="52"/>
      <c r="J25" s="52"/>
      <c r="K25" s="52"/>
      <c r="L25" s="77"/>
      <c r="M25" s="76"/>
      <c r="N25" s="52"/>
      <c r="O25" s="52"/>
      <c r="P25" s="52"/>
      <c r="Q25" s="77"/>
      <c r="R25" s="76"/>
      <c r="S25" s="52"/>
      <c r="T25" s="52"/>
      <c r="U25" s="52"/>
      <c r="V25" s="77"/>
      <c r="W25" s="76"/>
      <c r="X25" s="52"/>
      <c r="Y25" s="52"/>
      <c r="Z25" s="52"/>
      <c r="AA25" s="77"/>
      <c r="AB25" s="76"/>
      <c r="AC25" s="52"/>
      <c r="AD25" s="52"/>
      <c r="AE25" s="52"/>
      <c r="AF25" s="77"/>
      <c r="AG25" s="76"/>
      <c r="AH25" s="52"/>
      <c r="AI25" s="52"/>
      <c r="AJ25" s="52"/>
      <c r="AK25" s="77"/>
      <c r="AL25" s="76"/>
      <c r="AM25" s="52"/>
      <c r="AN25" s="52"/>
      <c r="AO25" s="52"/>
      <c r="AP25" s="77"/>
      <c r="AQ25" s="76"/>
      <c r="AR25" s="52"/>
      <c r="AS25" s="52"/>
      <c r="AT25" s="52"/>
      <c r="AU25" s="77"/>
      <c r="AV25" s="76"/>
      <c r="AW25" s="52"/>
      <c r="AX25" s="52"/>
      <c r="AY25" s="52"/>
      <c r="AZ25" s="77"/>
      <c r="BA25" s="76"/>
      <c r="BB25" s="52"/>
      <c r="BC25" s="52"/>
      <c r="BD25" s="52"/>
      <c r="BE25" s="77"/>
      <c r="BF25" s="76"/>
      <c r="BG25" s="52"/>
      <c r="BH25" s="52"/>
      <c r="BI25" s="52"/>
      <c r="BJ25" s="77"/>
      <c r="BK25" s="78"/>
    </row>
    <row r="26" spans="1:63" ht="15">
      <c r="A26" s="72"/>
      <c r="B26" s="83"/>
      <c r="C26" s="130"/>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2"/>
    </row>
    <row r="27" spans="1:63" ht="15">
      <c r="A27" s="72" t="s">
        <v>211</v>
      </c>
      <c r="B27" s="73" t="s">
        <v>212</v>
      </c>
      <c r="C27" s="130"/>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2"/>
    </row>
    <row r="28" spans="1:63" ht="15">
      <c r="A28" s="72" t="s">
        <v>190</v>
      </c>
      <c r="B28" s="74" t="s">
        <v>213</v>
      </c>
      <c r="C28" s="13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7"/>
    </row>
    <row r="29" spans="1:63" ht="15">
      <c r="A29" s="72"/>
      <c r="B29" s="75" t="s">
        <v>192</v>
      </c>
      <c r="C29" s="85"/>
      <c r="D29" s="86"/>
      <c r="E29" s="86"/>
      <c r="F29" s="86"/>
      <c r="G29" s="87"/>
      <c r="H29" s="85"/>
      <c r="I29" s="86"/>
      <c r="J29" s="86"/>
      <c r="K29" s="86"/>
      <c r="L29" s="87"/>
      <c r="M29" s="85"/>
      <c r="N29" s="86"/>
      <c r="O29" s="86"/>
      <c r="P29" s="86"/>
      <c r="Q29" s="87"/>
      <c r="R29" s="85"/>
      <c r="S29" s="86"/>
      <c r="T29" s="86"/>
      <c r="U29" s="86"/>
      <c r="V29" s="87"/>
      <c r="W29" s="85"/>
      <c r="X29" s="86"/>
      <c r="Y29" s="86"/>
      <c r="Z29" s="86"/>
      <c r="AA29" s="87"/>
      <c r="AB29" s="85"/>
      <c r="AC29" s="86"/>
      <c r="AD29" s="86"/>
      <c r="AE29" s="86"/>
      <c r="AF29" s="87"/>
      <c r="AG29" s="85"/>
      <c r="AH29" s="86"/>
      <c r="AI29" s="86"/>
      <c r="AJ29" s="86"/>
      <c r="AK29" s="87"/>
      <c r="AL29" s="85"/>
      <c r="AM29" s="86"/>
      <c r="AN29" s="86"/>
      <c r="AO29" s="86"/>
      <c r="AP29" s="87"/>
      <c r="AQ29" s="85"/>
      <c r="AR29" s="86"/>
      <c r="AS29" s="86"/>
      <c r="AT29" s="86"/>
      <c r="AU29" s="87"/>
      <c r="AV29" s="85"/>
      <c r="AW29" s="86"/>
      <c r="AX29" s="86"/>
      <c r="AY29" s="86"/>
      <c r="AZ29" s="87"/>
      <c r="BA29" s="85"/>
      <c r="BB29" s="86"/>
      <c r="BC29" s="86"/>
      <c r="BD29" s="86"/>
      <c r="BE29" s="87"/>
      <c r="BF29" s="85"/>
      <c r="BG29" s="86"/>
      <c r="BH29" s="86"/>
      <c r="BI29" s="86"/>
      <c r="BJ29" s="87"/>
      <c r="BK29" s="72"/>
    </row>
    <row r="30" spans="1:63" ht="15">
      <c r="A30" s="72"/>
      <c r="B30" s="75" t="s">
        <v>193</v>
      </c>
      <c r="C30" s="85"/>
      <c r="D30" s="86"/>
      <c r="E30" s="86"/>
      <c r="F30" s="86"/>
      <c r="G30" s="87"/>
      <c r="H30" s="85"/>
      <c r="I30" s="86"/>
      <c r="J30" s="86"/>
      <c r="K30" s="86"/>
      <c r="L30" s="87"/>
      <c r="M30" s="85"/>
      <c r="N30" s="86"/>
      <c r="O30" s="86"/>
      <c r="P30" s="86"/>
      <c r="Q30" s="87"/>
      <c r="R30" s="85"/>
      <c r="S30" s="86"/>
      <c r="T30" s="86"/>
      <c r="U30" s="86"/>
      <c r="V30" s="87"/>
      <c r="W30" s="85"/>
      <c r="X30" s="86"/>
      <c r="Y30" s="86"/>
      <c r="Z30" s="86"/>
      <c r="AA30" s="87"/>
      <c r="AB30" s="85"/>
      <c r="AC30" s="86"/>
      <c r="AD30" s="86"/>
      <c r="AE30" s="86"/>
      <c r="AF30" s="87"/>
      <c r="AG30" s="85"/>
      <c r="AH30" s="86"/>
      <c r="AI30" s="86"/>
      <c r="AJ30" s="86"/>
      <c r="AK30" s="87"/>
      <c r="AL30" s="85"/>
      <c r="AM30" s="86"/>
      <c r="AN30" s="86"/>
      <c r="AO30" s="86"/>
      <c r="AP30" s="87"/>
      <c r="AQ30" s="85"/>
      <c r="AR30" s="86"/>
      <c r="AS30" s="86"/>
      <c r="AT30" s="86"/>
      <c r="AU30" s="87"/>
      <c r="AV30" s="85"/>
      <c r="AW30" s="86"/>
      <c r="AX30" s="86"/>
      <c r="AY30" s="86"/>
      <c r="AZ30" s="87"/>
      <c r="BA30" s="85"/>
      <c r="BB30" s="86"/>
      <c r="BC30" s="86"/>
      <c r="BD30" s="86"/>
      <c r="BE30" s="87"/>
      <c r="BF30" s="85"/>
      <c r="BG30" s="86"/>
      <c r="BH30" s="86"/>
      <c r="BI30" s="86"/>
      <c r="BJ30" s="87"/>
      <c r="BK30" s="72"/>
    </row>
    <row r="31" spans="1:63" ht="15">
      <c r="A31" s="72" t="s">
        <v>194</v>
      </c>
      <c r="B31" s="74" t="s">
        <v>214</v>
      </c>
      <c r="C31" s="130"/>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2"/>
    </row>
    <row r="32" spans="1:63" ht="15">
      <c r="A32" s="72"/>
      <c r="B32" s="75" t="s">
        <v>192</v>
      </c>
      <c r="C32" s="76"/>
      <c r="D32" s="52"/>
      <c r="E32" s="52"/>
      <c r="F32" s="52"/>
      <c r="G32" s="77"/>
      <c r="H32" s="76"/>
      <c r="I32" s="52"/>
      <c r="J32" s="52"/>
      <c r="K32" s="52"/>
      <c r="L32" s="77"/>
      <c r="M32" s="76"/>
      <c r="N32" s="52"/>
      <c r="O32" s="52"/>
      <c r="P32" s="52"/>
      <c r="Q32" s="77"/>
      <c r="R32" s="76"/>
      <c r="S32" s="52"/>
      <c r="T32" s="52"/>
      <c r="U32" s="52"/>
      <c r="V32" s="77"/>
      <c r="W32" s="76"/>
      <c r="X32" s="52"/>
      <c r="Y32" s="52"/>
      <c r="Z32" s="52"/>
      <c r="AA32" s="77"/>
      <c r="AB32" s="76"/>
      <c r="AC32" s="52"/>
      <c r="AD32" s="52"/>
      <c r="AE32" s="52"/>
      <c r="AF32" s="77"/>
      <c r="AG32" s="76"/>
      <c r="AH32" s="52"/>
      <c r="AI32" s="52"/>
      <c r="AJ32" s="52"/>
      <c r="AK32" s="77"/>
      <c r="AL32" s="76"/>
      <c r="AM32" s="52"/>
      <c r="AN32" s="52"/>
      <c r="AO32" s="52"/>
      <c r="AP32" s="77"/>
      <c r="AQ32" s="76"/>
      <c r="AR32" s="52"/>
      <c r="AS32" s="52"/>
      <c r="AT32" s="52"/>
      <c r="AU32" s="77"/>
      <c r="AV32" s="76"/>
      <c r="AW32" s="52"/>
      <c r="AX32" s="52"/>
      <c r="AY32" s="52"/>
      <c r="AZ32" s="77"/>
      <c r="BA32" s="76"/>
      <c r="BB32" s="52"/>
      <c r="BC32" s="52"/>
      <c r="BD32" s="52"/>
      <c r="BE32" s="77"/>
      <c r="BF32" s="76"/>
      <c r="BG32" s="52"/>
      <c r="BH32" s="52"/>
      <c r="BI32" s="52"/>
      <c r="BJ32" s="77"/>
      <c r="BK32" s="78"/>
    </row>
    <row r="33" spans="1:63" ht="15">
      <c r="A33" s="72"/>
      <c r="B33" s="75" t="s">
        <v>196</v>
      </c>
      <c r="C33" s="76"/>
      <c r="D33" s="52"/>
      <c r="E33" s="52"/>
      <c r="F33" s="52"/>
      <c r="G33" s="77"/>
      <c r="H33" s="76"/>
      <c r="I33" s="52"/>
      <c r="J33" s="52"/>
      <c r="K33" s="52"/>
      <c r="L33" s="77"/>
      <c r="M33" s="76"/>
      <c r="N33" s="52"/>
      <c r="O33" s="52"/>
      <c r="P33" s="52"/>
      <c r="Q33" s="77"/>
      <c r="R33" s="76"/>
      <c r="S33" s="52"/>
      <c r="T33" s="52"/>
      <c r="U33" s="52"/>
      <c r="V33" s="77"/>
      <c r="W33" s="76"/>
      <c r="X33" s="52"/>
      <c r="Y33" s="52"/>
      <c r="Z33" s="52"/>
      <c r="AA33" s="77"/>
      <c r="AB33" s="76"/>
      <c r="AC33" s="52"/>
      <c r="AD33" s="52"/>
      <c r="AE33" s="52"/>
      <c r="AF33" s="77"/>
      <c r="AG33" s="76"/>
      <c r="AH33" s="52"/>
      <c r="AI33" s="52"/>
      <c r="AJ33" s="52"/>
      <c r="AK33" s="77"/>
      <c r="AL33" s="76"/>
      <c r="AM33" s="52"/>
      <c r="AN33" s="52"/>
      <c r="AO33" s="52"/>
      <c r="AP33" s="77"/>
      <c r="AQ33" s="76"/>
      <c r="AR33" s="52"/>
      <c r="AS33" s="52"/>
      <c r="AT33" s="52"/>
      <c r="AU33" s="77"/>
      <c r="AV33" s="76"/>
      <c r="AW33" s="52"/>
      <c r="AX33" s="52"/>
      <c r="AY33" s="52"/>
      <c r="AZ33" s="77"/>
      <c r="BA33" s="76"/>
      <c r="BB33" s="52"/>
      <c r="BC33" s="52"/>
      <c r="BD33" s="52"/>
      <c r="BE33" s="77"/>
      <c r="BF33" s="76"/>
      <c r="BG33" s="52"/>
      <c r="BH33" s="52"/>
      <c r="BI33" s="52"/>
      <c r="BJ33" s="77"/>
      <c r="BK33" s="78"/>
    </row>
    <row r="34" spans="1:63" ht="15">
      <c r="A34" s="72"/>
      <c r="B34" s="82" t="s">
        <v>215</v>
      </c>
      <c r="C34" s="76"/>
      <c r="D34" s="52"/>
      <c r="E34" s="52"/>
      <c r="F34" s="52"/>
      <c r="G34" s="77"/>
      <c r="H34" s="76"/>
      <c r="I34" s="52"/>
      <c r="J34" s="52"/>
      <c r="K34" s="52"/>
      <c r="L34" s="77"/>
      <c r="M34" s="76"/>
      <c r="N34" s="52"/>
      <c r="O34" s="52"/>
      <c r="P34" s="52"/>
      <c r="Q34" s="77"/>
      <c r="R34" s="76"/>
      <c r="S34" s="52"/>
      <c r="T34" s="52"/>
      <c r="U34" s="52"/>
      <c r="V34" s="77"/>
      <c r="W34" s="76"/>
      <c r="X34" s="52"/>
      <c r="Y34" s="52"/>
      <c r="Z34" s="52"/>
      <c r="AA34" s="77"/>
      <c r="AB34" s="76"/>
      <c r="AC34" s="52"/>
      <c r="AD34" s="52"/>
      <c r="AE34" s="52"/>
      <c r="AF34" s="77"/>
      <c r="AG34" s="76"/>
      <c r="AH34" s="52"/>
      <c r="AI34" s="52"/>
      <c r="AJ34" s="52"/>
      <c r="AK34" s="77"/>
      <c r="AL34" s="76"/>
      <c r="AM34" s="52"/>
      <c r="AN34" s="52"/>
      <c r="AO34" s="52"/>
      <c r="AP34" s="77"/>
      <c r="AQ34" s="76"/>
      <c r="AR34" s="52"/>
      <c r="AS34" s="52"/>
      <c r="AT34" s="52"/>
      <c r="AU34" s="77"/>
      <c r="AV34" s="76"/>
      <c r="AW34" s="52"/>
      <c r="AX34" s="52"/>
      <c r="AY34" s="52"/>
      <c r="AZ34" s="77"/>
      <c r="BA34" s="76"/>
      <c r="BB34" s="52"/>
      <c r="BC34" s="52"/>
      <c r="BD34" s="52"/>
      <c r="BE34" s="77"/>
      <c r="BF34" s="76"/>
      <c r="BG34" s="52"/>
      <c r="BH34" s="52"/>
      <c r="BI34" s="52"/>
      <c r="BJ34" s="77"/>
      <c r="BK34" s="78"/>
    </row>
    <row r="35" spans="1:63" ht="15">
      <c r="A35" s="72"/>
      <c r="B35" s="74"/>
      <c r="C35" s="130"/>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2"/>
    </row>
    <row r="36" spans="1:63" ht="15">
      <c r="A36" s="72" t="s">
        <v>216</v>
      </c>
      <c r="B36" s="73" t="s">
        <v>217</v>
      </c>
      <c r="C36" s="130"/>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2"/>
    </row>
    <row r="37" spans="1:63" ht="15">
      <c r="A37" s="72" t="s">
        <v>190</v>
      </c>
      <c r="B37" s="74" t="s">
        <v>218</v>
      </c>
      <c r="C37" s="130"/>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row>
    <row r="38" spans="1:63" ht="15">
      <c r="A38" s="72"/>
      <c r="B38" s="75" t="s">
        <v>192</v>
      </c>
      <c r="C38" s="76"/>
      <c r="D38" s="52"/>
      <c r="E38" s="52"/>
      <c r="F38" s="52"/>
      <c r="G38" s="77"/>
      <c r="H38" s="76"/>
      <c r="I38" s="52"/>
      <c r="J38" s="52"/>
      <c r="K38" s="52"/>
      <c r="L38" s="77"/>
      <c r="M38" s="76"/>
      <c r="N38" s="52"/>
      <c r="O38" s="52"/>
      <c r="P38" s="52"/>
      <c r="Q38" s="77"/>
      <c r="R38" s="76"/>
      <c r="S38" s="52"/>
      <c r="T38" s="52"/>
      <c r="U38" s="52"/>
      <c r="V38" s="77"/>
      <c r="W38" s="76"/>
      <c r="X38" s="52"/>
      <c r="Y38" s="52"/>
      <c r="Z38" s="52"/>
      <c r="AA38" s="77"/>
      <c r="AB38" s="76"/>
      <c r="AC38" s="52"/>
      <c r="AD38" s="52"/>
      <c r="AE38" s="52"/>
      <c r="AF38" s="77"/>
      <c r="AG38" s="76"/>
      <c r="AH38" s="52"/>
      <c r="AI38" s="52"/>
      <c r="AJ38" s="52"/>
      <c r="AK38" s="77"/>
      <c r="AL38" s="76"/>
      <c r="AM38" s="52"/>
      <c r="AN38" s="52"/>
      <c r="AO38" s="52"/>
      <c r="AP38" s="77"/>
      <c r="AQ38" s="76"/>
      <c r="AR38" s="52"/>
      <c r="AS38" s="52"/>
      <c r="AT38" s="52"/>
      <c r="AU38" s="77"/>
      <c r="AV38" s="76"/>
      <c r="AW38" s="52"/>
      <c r="AX38" s="52"/>
      <c r="AY38" s="52"/>
      <c r="AZ38" s="77"/>
      <c r="BA38" s="76"/>
      <c r="BB38" s="52"/>
      <c r="BC38" s="52"/>
      <c r="BD38" s="52"/>
      <c r="BE38" s="77"/>
      <c r="BF38" s="76"/>
      <c r="BG38" s="52"/>
      <c r="BH38" s="52"/>
      <c r="BI38" s="52"/>
      <c r="BJ38" s="77"/>
      <c r="BK38" s="78"/>
    </row>
    <row r="39" spans="1:63" ht="15">
      <c r="A39" s="72"/>
      <c r="B39" s="82" t="s">
        <v>219</v>
      </c>
      <c r="C39" s="76"/>
      <c r="D39" s="52"/>
      <c r="E39" s="52"/>
      <c r="F39" s="52"/>
      <c r="G39" s="77"/>
      <c r="H39" s="76"/>
      <c r="I39" s="52"/>
      <c r="J39" s="52"/>
      <c r="K39" s="52"/>
      <c r="L39" s="77"/>
      <c r="M39" s="76"/>
      <c r="N39" s="52"/>
      <c r="O39" s="52"/>
      <c r="P39" s="52"/>
      <c r="Q39" s="77"/>
      <c r="R39" s="76"/>
      <c r="S39" s="52"/>
      <c r="T39" s="52"/>
      <c r="U39" s="52"/>
      <c r="V39" s="77"/>
      <c r="W39" s="76"/>
      <c r="X39" s="52"/>
      <c r="Y39" s="52"/>
      <c r="Z39" s="52"/>
      <c r="AA39" s="77"/>
      <c r="AB39" s="76"/>
      <c r="AC39" s="52"/>
      <c r="AD39" s="52"/>
      <c r="AE39" s="52"/>
      <c r="AF39" s="77"/>
      <c r="AG39" s="76"/>
      <c r="AH39" s="52"/>
      <c r="AI39" s="52"/>
      <c r="AJ39" s="52"/>
      <c r="AK39" s="77"/>
      <c r="AL39" s="76"/>
      <c r="AM39" s="52"/>
      <c r="AN39" s="52"/>
      <c r="AO39" s="52"/>
      <c r="AP39" s="77"/>
      <c r="AQ39" s="76"/>
      <c r="AR39" s="52"/>
      <c r="AS39" s="52"/>
      <c r="AT39" s="52"/>
      <c r="AU39" s="77"/>
      <c r="AV39" s="76"/>
      <c r="AW39" s="52"/>
      <c r="AX39" s="52"/>
      <c r="AY39" s="52"/>
      <c r="AZ39" s="77"/>
      <c r="BA39" s="76"/>
      <c r="BB39" s="52"/>
      <c r="BC39" s="52"/>
      <c r="BD39" s="52"/>
      <c r="BE39" s="77"/>
      <c r="BF39" s="76"/>
      <c r="BG39" s="52"/>
      <c r="BH39" s="52"/>
      <c r="BI39" s="52"/>
      <c r="BJ39" s="77"/>
      <c r="BK39" s="78"/>
    </row>
    <row r="40" spans="1:63" ht="15">
      <c r="A40" s="72"/>
      <c r="B40" s="74"/>
      <c r="C40" s="130"/>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2"/>
    </row>
    <row r="41" spans="1:63" ht="15">
      <c r="A41" s="72" t="s">
        <v>220</v>
      </c>
      <c r="B41" s="73" t="s">
        <v>221</v>
      </c>
      <c r="C41" s="130"/>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row>
    <row r="42" spans="1:63" ht="15">
      <c r="A42" s="72" t="s">
        <v>190</v>
      </c>
      <c r="B42" s="74" t="s">
        <v>222</v>
      </c>
      <c r="C42" s="130"/>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2"/>
    </row>
    <row r="43" spans="1:63" ht="15">
      <c r="A43" s="72"/>
      <c r="B43" s="75" t="s">
        <v>192</v>
      </c>
      <c r="C43" s="76"/>
      <c r="D43" s="52"/>
      <c r="E43" s="52"/>
      <c r="F43" s="52"/>
      <c r="G43" s="77"/>
      <c r="H43" s="76"/>
      <c r="I43" s="52"/>
      <c r="J43" s="52"/>
      <c r="K43" s="52"/>
      <c r="L43" s="77"/>
      <c r="M43" s="76"/>
      <c r="N43" s="52"/>
      <c r="O43" s="52"/>
      <c r="P43" s="52"/>
      <c r="Q43" s="77"/>
      <c r="R43" s="76"/>
      <c r="S43" s="52"/>
      <c r="T43" s="52"/>
      <c r="U43" s="52"/>
      <c r="V43" s="77"/>
      <c r="W43" s="76"/>
      <c r="X43" s="52"/>
      <c r="Y43" s="52"/>
      <c r="Z43" s="52"/>
      <c r="AA43" s="77"/>
      <c r="AB43" s="76"/>
      <c r="AC43" s="52"/>
      <c r="AD43" s="52"/>
      <c r="AE43" s="52"/>
      <c r="AF43" s="77"/>
      <c r="AG43" s="76"/>
      <c r="AH43" s="52"/>
      <c r="AI43" s="52"/>
      <c r="AJ43" s="52"/>
      <c r="AK43" s="77"/>
      <c r="AL43" s="76"/>
      <c r="AM43" s="52"/>
      <c r="AN43" s="52"/>
      <c r="AO43" s="52"/>
      <c r="AP43" s="77"/>
      <c r="AQ43" s="76"/>
      <c r="AR43" s="52"/>
      <c r="AS43" s="52"/>
      <c r="AT43" s="52"/>
      <c r="AU43" s="77"/>
      <c r="AV43" s="76"/>
      <c r="AW43" s="52"/>
      <c r="AX43" s="52"/>
      <c r="AY43" s="52"/>
      <c r="AZ43" s="77"/>
      <c r="BA43" s="76"/>
      <c r="BB43" s="52"/>
      <c r="BC43" s="52"/>
      <c r="BD43" s="52"/>
      <c r="BE43" s="77"/>
      <c r="BF43" s="76"/>
      <c r="BG43" s="52"/>
      <c r="BH43" s="52"/>
      <c r="BI43" s="52"/>
      <c r="BJ43" s="77"/>
      <c r="BK43" s="78"/>
    </row>
    <row r="44" spans="1:63" ht="15">
      <c r="A44" s="72"/>
      <c r="B44" s="75" t="s">
        <v>193</v>
      </c>
      <c r="C44" s="76"/>
      <c r="D44" s="52"/>
      <c r="E44" s="52"/>
      <c r="F44" s="52"/>
      <c r="G44" s="77"/>
      <c r="H44" s="76"/>
      <c r="I44" s="52"/>
      <c r="J44" s="52"/>
      <c r="K44" s="52"/>
      <c r="L44" s="77"/>
      <c r="M44" s="76"/>
      <c r="N44" s="52"/>
      <c r="O44" s="52"/>
      <c r="P44" s="52"/>
      <c r="Q44" s="77"/>
      <c r="R44" s="76"/>
      <c r="S44" s="52"/>
      <c r="T44" s="52"/>
      <c r="U44" s="52"/>
      <c r="V44" s="77"/>
      <c r="W44" s="76"/>
      <c r="X44" s="52"/>
      <c r="Y44" s="52"/>
      <c r="Z44" s="52"/>
      <c r="AA44" s="77"/>
      <c r="AB44" s="76"/>
      <c r="AC44" s="52"/>
      <c r="AD44" s="52"/>
      <c r="AE44" s="52"/>
      <c r="AF44" s="77"/>
      <c r="AG44" s="76"/>
      <c r="AH44" s="52"/>
      <c r="AI44" s="52"/>
      <c r="AJ44" s="52"/>
      <c r="AK44" s="77"/>
      <c r="AL44" s="76"/>
      <c r="AM44" s="52"/>
      <c r="AN44" s="52"/>
      <c r="AO44" s="52"/>
      <c r="AP44" s="77"/>
      <c r="AQ44" s="76"/>
      <c r="AR44" s="52"/>
      <c r="AS44" s="52"/>
      <c r="AT44" s="52"/>
      <c r="AU44" s="77"/>
      <c r="AV44" s="76"/>
      <c r="AW44" s="52"/>
      <c r="AX44" s="52"/>
      <c r="AY44" s="52"/>
      <c r="AZ44" s="77"/>
      <c r="BA44" s="76"/>
      <c r="BB44" s="52"/>
      <c r="BC44" s="52"/>
      <c r="BD44" s="52"/>
      <c r="BE44" s="77"/>
      <c r="BF44" s="76"/>
      <c r="BG44" s="52"/>
      <c r="BH44" s="52"/>
      <c r="BI44" s="52"/>
      <c r="BJ44" s="77"/>
      <c r="BK44" s="78"/>
    </row>
    <row r="45" spans="1:63" ht="15">
      <c r="A45" s="72" t="s">
        <v>194</v>
      </c>
      <c r="B45" s="74" t="s">
        <v>223</v>
      </c>
      <c r="C45" s="130"/>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2"/>
    </row>
    <row r="46" spans="1:63" ht="15">
      <c r="A46" s="72"/>
      <c r="B46" s="75" t="s">
        <v>192</v>
      </c>
      <c r="C46" s="76"/>
      <c r="D46" s="52"/>
      <c r="E46" s="52"/>
      <c r="F46" s="52"/>
      <c r="G46" s="77"/>
      <c r="H46" s="76"/>
      <c r="I46" s="52"/>
      <c r="J46" s="52"/>
      <c r="K46" s="52"/>
      <c r="L46" s="77"/>
      <c r="M46" s="76"/>
      <c r="N46" s="52"/>
      <c r="O46" s="52"/>
      <c r="P46" s="52"/>
      <c r="Q46" s="77"/>
      <c r="R46" s="76"/>
      <c r="S46" s="52"/>
      <c r="T46" s="52"/>
      <c r="U46" s="52"/>
      <c r="V46" s="77"/>
      <c r="W46" s="76"/>
      <c r="X46" s="52"/>
      <c r="Y46" s="52"/>
      <c r="Z46" s="52"/>
      <c r="AA46" s="77"/>
      <c r="AB46" s="76"/>
      <c r="AC46" s="52"/>
      <c r="AD46" s="52"/>
      <c r="AE46" s="52"/>
      <c r="AF46" s="77"/>
      <c r="AG46" s="76"/>
      <c r="AH46" s="52"/>
      <c r="AI46" s="52"/>
      <c r="AJ46" s="52"/>
      <c r="AK46" s="77"/>
      <c r="AL46" s="76"/>
      <c r="AM46" s="52"/>
      <c r="AN46" s="52"/>
      <c r="AO46" s="52"/>
      <c r="AP46" s="77"/>
      <c r="AQ46" s="76"/>
      <c r="AR46" s="52"/>
      <c r="AS46" s="52"/>
      <c r="AT46" s="52"/>
      <c r="AU46" s="77"/>
      <c r="AV46" s="76"/>
      <c r="AW46" s="52"/>
      <c r="AX46" s="52"/>
      <c r="AY46" s="52"/>
      <c r="AZ46" s="77"/>
      <c r="BA46" s="76"/>
      <c r="BB46" s="52"/>
      <c r="BC46" s="52"/>
      <c r="BD46" s="52"/>
      <c r="BE46" s="77"/>
      <c r="BF46" s="76"/>
      <c r="BG46" s="52"/>
      <c r="BH46" s="52"/>
      <c r="BI46" s="52"/>
      <c r="BJ46" s="77"/>
      <c r="BK46" s="78"/>
    </row>
    <row r="47" spans="1:63" ht="15">
      <c r="A47" s="72"/>
      <c r="B47" s="75" t="s">
        <v>196</v>
      </c>
      <c r="C47" s="76"/>
      <c r="D47" s="52"/>
      <c r="E47" s="52"/>
      <c r="F47" s="52"/>
      <c r="G47" s="77"/>
      <c r="H47" s="76"/>
      <c r="I47" s="52"/>
      <c r="J47" s="52"/>
      <c r="K47" s="52"/>
      <c r="L47" s="77"/>
      <c r="M47" s="76"/>
      <c r="N47" s="52"/>
      <c r="O47" s="52"/>
      <c r="P47" s="52"/>
      <c r="Q47" s="77"/>
      <c r="R47" s="76"/>
      <c r="S47" s="52"/>
      <c r="T47" s="52"/>
      <c r="U47" s="52"/>
      <c r="V47" s="77"/>
      <c r="W47" s="76"/>
      <c r="X47" s="52"/>
      <c r="Y47" s="52"/>
      <c r="Z47" s="52"/>
      <c r="AA47" s="77"/>
      <c r="AB47" s="76"/>
      <c r="AC47" s="52"/>
      <c r="AD47" s="52"/>
      <c r="AE47" s="52"/>
      <c r="AF47" s="77"/>
      <c r="AG47" s="76"/>
      <c r="AH47" s="52"/>
      <c r="AI47" s="52"/>
      <c r="AJ47" s="52"/>
      <c r="AK47" s="77"/>
      <c r="AL47" s="76"/>
      <c r="AM47" s="52"/>
      <c r="AN47" s="52"/>
      <c r="AO47" s="52"/>
      <c r="AP47" s="77"/>
      <c r="AQ47" s="76"/>
      <c r="AR47" s="52"/>
      <c r="AS47" s="52"/>
      <c r="AT47" s="52"/>
      <c r="AU47" s="77"/>
      <c r="AV47" s="76"/>
      <c r="AW47" s="52"/>
      <c r="AX47" s="52"/>
      <c r="AY47" s="52"/>
      <c r="AZ47" s="77"/>
      <c r="BA47" s="76"/>
      <c r="BB47" s="52"/>
      <c r="BC47" s="52"/>
      <c r="BD47" s="52"/>
      <c r="BE47" s="77"/>
      <c r="BF47" s="76"/>
      <c r="BG47" s="52"/>
      <c r="BH47" s="52"/>
      <c r="BI47" s="52"/>
      <c r="BJ47" s="77"/>
      <c r="BK47" s="78"/>
    </row>
    <row r="48" spans="1:63" ht="15">
      <c r="A48" s="72"/>
      <c r="B48" s="82" t="s">
        <v>215</v>
      </c>
      <c r="C48" s="76"/>
      <c r="D48" s="52"/>
      <c r="E48" s="52"/>
      <c r="F48" s="52"/>
      <c r="G48" s="77"/>
      <c r="H48" s="76"/>
      <c r="I48" s="52"/>
      <c r="J48" s="52"/>
      <c r="K48" s="52"/>
      <c r="L48" s="77"/>
      <c r="M48" s="76"/>
      <c r="N48" s="52"/>
      <c r="O48" s="52"/>
      <c r="P48" s="52"/>
      <c r="Q48" s="77"/>
      <c r="R48" s="76"/>
      <c r="S48" s="52"/>
      <c r="T48" s="52"/>
      <c r="U48" s="52"/>
      <c r="V48" s="77"/>
      <c r="W48" s="76"/>
      <c r="X48" s="52"/>
      <c r="Y48" s="52"/>
      <c r="Z48" s="52"/>
      <c r="AA48" s="77"/>
      <c r="AB48" s="76"/>
      <c r="AC48" s="52"/>
      <c r="AD48" s="52"/>
      <c r="AE48" s="52"/>
      <c r="AF48" s="77"/>
      <c r="AG48" s="76"/>
      <c r="AH48" s="52"/>
      <c r="AI48" s="52"/>
      <c r="AJ48" s="52"/>
      <c r="AK48" s="77"/>
      <c r="AL48" s="76"/>
      <c r="AM48" s="52"/>
      <c r="AN48" s="52"/>
      <c r="AO48" s="52"/>
      <c r="AP48" s="77"/>
      <c r="AQ48" s="76"/>
      <c r="AR48" s="52"/>
      <c r="AS48" s="52"/>
      <c r="AT48" s="52"/>
      <c r="AU48" s="77"/>
      <c r="AV48" s="76"/>
      <c r="AW48" s="52"/>
      <c r="AX48" s="52"/>
      <c r="AY48" s="52"/>
      <c r="AZ48" s="77"/>
      <c r="BA48" s="76"/>
      <c r="BB48" s="52"/>
      <c r="BC48" s="52"/>
      <c r="BD48" s="52"/>
      <c r="BE48" s="77"/>
      <c r="BF48" s="76"/>
      <c r="BG48" s="52"/>
      <c r="BH48" s="52"/>
      <c r="BI48" s="52"/>
      <c r="BJ48" s="77"/>
      <c r="BK48" s="78"/>
    </row>
    <row r="49" spans="1:63" ht="15">
      <c r="A49" s="72"/>
      <c r="B49" s="74"/>
      <c r="C49" s="130"/>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2"/>
    </row>
    <row r="50" spans="1:63" ht="15">
      <c r="A50" s="72" t="s">
        <v>224</v>
      </c>
      <c r="B50" s="73" t="s">
        <v>225</v>
      </c>
      <c r="C50" s="130"/>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2"/>
    </row>
    <row r="51" spans="1:63" ht="15">
      <c r="A51" s="72" t="s">
        <v>190</v>
      </c>
      <c r="B51" s="74" t="s">
        <v>226</v>
      </c>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2"/>
    </row>
    <row r="52" spans="1:63" ht="15">
      <c r="A52" s="72"/>
      <c r="B52" s="75" t="s">
        <v>192</v>
      </c>
      <c r="C52" s="76"/>
      <c r="D52" s="52"/>
      <c r="E52" s="52"/>
      <c r="F52" s="52"/>
      <c r="G52" s="77"/>
      <c r="H52" s="76"/>
      <c r="I52" s="52"/>
      <c r="J52" s="52"/>
      <c r="K52" s="52"/>
      <c r="L52" s="77"/>
      <c r="M52" s="76"/>
      <c r="N52" s="52"/>
      <c r="O52" s="52"/>
      <c r="P52" s="52"/>
      <c r="Q52" s="77"/>
      <c r="R52" s="76"/>
      <c r="S52" s="52"/>
      <c r="T52" s="52"/>
      <c r="U52" s="52"/>
      <c r="V52" s="77"/>
      <c r="W52" s="76"/>
      <c r="X52" s="52"/>
      <c r="Y52" s="52"/>
      <c r="Z52" s="52"/>
      <c r="AA52" s="77"/>
      <c r="AB52" s="76"/>
      <c r="AC52" s="52"/>
      <c r="AD52" s="52"/>
      <c r="AE52" s="52"/>
      <c r="AF52" s="77"/>
      <c r="AG52" s="76"/>
      <c r="AH52" s="52"/>
      <c r="AI52" s="52"/>
      <c r="AJ52" s="52"/>
      <c r="AK52" s="77"/>
      <c r="AL52" s="76"/>
      <c r="AM52" s="52"/>
      <c r="AN52" s="52"/>
      <c r="AO52" s="52"/>
      <c r="AP52" s="77"/>
      <c r="AQ52" s="76"/>
      <c r="AR52" s="52"/>
      <c r="AS52" s="52"/>
      <c r="AT52" s="52"/>
      <c r="AU52" s="77"/>
      <c r="AV52" s="76"/>
      <c r="AW52" s="52"/>
      <c r="AX52" s="52"/>
      <c r="AY52" s="52"/>
      <c r="AZ52" s="77"/>
      <c r="BA52" s="76"/>
      <c r="BB52" s="52"/>
      <c r="BC52" s="52"/>
      <c r="BD52" s="52"/>
      <c r="BE52" s="77"/>
      <c r="BF52" s="76"/>
      <c r="BG52" s="52"/>
      <c r="BH52" s="52"/>
      <c r="BI52" s="52"/>
      <c r="BJ52" s="77"/>
      <c r="BK52" s="78"/>
    </row>
    <row r="53" spans="1:63" ht="15">
      <c r="A53" s="72"/>
      <c r="B53" s="82" t="s">
        <v>219</v>
      </c>
      <c r="C53" s="76"/>
      <c r="D53" s="52"/>
      <c r="E53" s="52"/>
      <c r="F53" s="52"/>
      <c r="G53" s="77"/>
      <c r="H53" s="76"/>
      <c r="I53" s="52"/>
      <c r="J53" s="52"/>
      <c r="K53" s="52"/>
      <c r="L53" s="77"/>
      <c r="M53" s="76"/>
      <c r="N53" s="52"/>
      <c r="O53" s="52"/>
      <c r="P53" s="52"/>
      <c r="Q53" s="77"/>
      <c r="R53" s="76"/>
      <c r="S53" s="52"/>
      <c r="T53" s="52"/>
      <c r="U53" s="52"/>
      <c r="V53" s="77"/>
      <c r="W53" s="76"/>
      <c r="X53" s="52"/>
      <c r="Y53" s="52"/>
      <c r="Z53" s="52"/>
      <c r="AA53" s="77"/>
      <c r="AB53" s="76"/>
      <c r="AC53" s="52"/>
      <c r="AD53" s="52"/>
      <c r="AE53" s="52"/>
      <c r="AF53" s="77"/>
      <c r="AG53" s="76"/>
      <c r="AH53" s="52"/>
      <c r="AI53" s="52"/>
      <c r="AJ53" s="52"/>
      <c r="AK53" s="77"/>
      <c r="AL53" s="76"/>
      <c r="AM53" s="52"/>
      <c r="AN53" s="52"/>
      <c r="AO53" s="52"/>
      <c r="AP53" s="77"/>
      <c r="AQ53" s="76"/>
      <c r="AR53" s="52"/>
      <c r="AS53" s="52"/>
      <c r="AT53" s="52"/>
      <c r="AU53" s="77"/>
      <c r="AV53" s="76"/>
      <c r="AW53" s="52"/>
      <c r="AX53" s="52"/>
      <c r="AY53" s="52"/>
      <c r="AZ53" s="77"/>
      <c r="BA53" s="76"/>
      <c r="BB53" s="52"/>
      <c r="BC53" s="52"/>
      <c r="BD53" s="52"/>
      <c r="BE53" s="77"/>
      <c r="BF53" s="76"/>
      <c r="BG53" s="52"/>
      <c r="BH53" s="52"/>
      <c r="BI53" s="52"/>
      <c r="BJ53" s="77"/>
      <c r="BK53" s="78"/>
    </row>
    <row r="54" spans="1:63" ht="15">
      <c r="A54" s="72"/>
      <c r="B54" s="88"/>
      <c r="C54" s="130"/>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2"/>
    </row>
    <row r="55" spans="1:63" ht="15">
      <c r="A55" s="72"/>
      <c r="B55" s="89" t="s">
        <v>227</v>
      </c>
      <c r="C55" s="90"/>
      <c r="D55" s="90">
        <f>D21</f>
        <v>307.9777380921472</v>
      </c>
      <c r="E55" s="90"/>
      <c r="F55" s="90"/>
      <c r="G55" s="126"/>
      <c r="H55" s="102"/>
      <c r="I55" s="90"/>
      <c r="J55" s="90">
        <f>J21</f>
        <v>1282.4844247566705</v>
      </c>
      <c r="K55" s="90"/>
      <c r="L55" s="126"/>
      <c r="M55" s="102"/>
      <c r="N55" s="90"/>
      <c r="O55" s="90"/>
      <c r="P55" s="90"/>
      <c r="Q55" s="126"/>
      <c r="R55" s="102"/>
      <c r="S55" s="90"/>
      <c r="T55" s="90">
        <f>T21</f>
        <v>36.52818094618228</v>
      </c>
      <c r="U55" s="90"/>
      <c r="V55" s="126"/>
      <c r="W55" s="102"/>
      <c r="X55" s="90"/>
      <c r="Y55" s="90"/>
      <c r="Z55" s="90"/>
      <c r="AA55" s="126"/>
      <c r="AB55" s="102"/>
      <c r="AC55" s="90"/>
      <c r="AD55" s="90">
        <f>AD21</f>
        <v>0</v>
      </c>
      <c r="AE55" s="90"/>
      <c r="AF55" s="126"/>
      <c r="AG55" s="102"/>
      <c r="AH55" s="90"/>
      <c r="AI55" s="90"/>
      <c r="AJ55" s="90"/>
      <c r="AK55" s="126"/>
      <c r="AL55" s="102"/>
      <c r="AM55" s="90"/>
      <c r="AN55" s="90">
        <f>AN21</f>
        <v>0</v>
      </c>
      <c r="AO55" s="90"/>
      <c r="AP55" s="126"/>
      <c r="AQ55" s="102"/>
      <c r="AR55" s="90"/>
      <c r="AS55" s="90"/>
      <c r="AT55" s="90"/>
      <c r="AU55" s="126"/>
      <c r="AV55" s="102"/>
      <c r="AW55" s="90"/>
      <c r="AX55" s="90"/>
      <c r="AY55" s="90"/>
      <c r="AZ55" s="126"/>
      <c r="BA55" s="102"/>
      <c r="BB55" s="90"/>
      <c r="BC55" s="90"/>
      <c r="BD55" s="90"/>
      <c r="BE55" s="126"/>
      <c r="BF55" s="102"/>
      <c r="BG55" s="90"/>
      <c r="BH55" s="90"/>
      <c r="BI55" s="90"/>
      <c r="BJ55" s="126"/>
      <c r="BK55" s="81">
        <f>J55+D55+T55+AD55+AN55</f>
        <v>1626.990343795</v>
      </c>
    </row>
    <row r="56" spans="1:63" ht="15">
      <c r="A56" s="72"/>
      <c r="B56" s="89"/>
      <c r="C56" s="133"/>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4"/>
    </row>
    <row r="57" spans="1:63" ht="15.75">
      <c r="A57" s="72" t="s">
        <v>228</v>
      </c>
      <c r="B57" s="91" t="s">
        <v>229</v>
      </c>
      <c r="C57" s="133"/>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4"/>
    </row>
    <row r="58" spans="1:63" ht="15">
      <c r="A58" s="72"/>
      <c r="B58" s="75" t="s">
        <v>192</v>
      </c>
      <c r="C58" s="52"/>
      <c r="D58" s="52"/>
      <c r="E58" s="52"/>
      <c r="F58" s="52"/>
      <c r="G58" s="92"/>
      <c r="H58" s="76"/>
      <c r="I58" s="52"/>
      <c r="J58" s="52"/>
      <c r="K58" s="52"/>
      <c r="L58" s="92"/>
      <c r="M58" s="76"/>
      <c r="N58" s="52"/>
      <c r="O58" s="52"/>
      <c r="P58" s="52"/>
      <c r="Q58" s="92"/>
      <c r="R58" s="76"/>
      <c r="S58" s="52"/>
      <c r="T58" s="52"/>
      <c r="U58" s="52"/>
      <c r="V58" s="77"/>
      <c r="W58" s="93"/>
      <c r="X58" s="52"/>
      <c r="Y58" s="52"/>
      <c r="Z58" s="52"/>
      <c r="AA58" s="92"/>
      <c r="AB58" s="76"/>
      <c r="AC58" s="52"/>
      <c r="AD58" s="52"/>
      <c r="AE58" s="52"/>
      <c r="AF58" s="92"/>
      <c r="AG58" s="76"/>
      <c r="AH58" s="52"/>
      <c r="AI58" s="52"/>
      <c r="AJ58" s="52"/>
      <c r="AK58" s="92"/>
      <c r="AL58" s="76"/>
      <c r="AM58" s="52"/>
      <c r="AN58" s="52"/>
      <c r="AO58" s="52"/>
      <c r="AP58" s="92"/>
      <c r="AQ58" s="76"/>
      <c r="AR58" s="52"/>
      <c r="AS58" s="52"/>
      <c r="AT58" s="52"/>
      <c r="AU58" s="92"/>
      <c r="AV58" s="76"/>
      <c r="AW58" s="52"/>
      <c r="AX58" s="52"/>
      <c r="AY58" s="52"/>
      <c r="AZ58" s="92"/>
      <c r="BA58" s="76"/>
      <c r="BB58" s="52"/>
      <c r="BC58" s="52"/>
      <c r="BD58" s="52"/>
      <c r="BE58" s="92"/>
      <c r="BF58" s="76"/>
      <c r="BG58" s="52"/>
      <c r="BH58" s="52"/>
      <c r="BI58" s="52"/>
      <c r="BJ58" s="92"/>
      <c r="BK58" s="76"/>
    </row>
    <row r="59" spans="1:63" ht="15.75" thickBot="1">
      <c r="A59" s="94"/>
      <c r="B59" s="82" t="s">
        <v>219</v>
      </c>
      <c r="C59" s="52"/>
      <c r="D59" s="52"/>
      <c r="E59" s="52"/>
      <c r="F59" s="52"/>
      <c r="G59" s="92"/>
      <c r="H59" s="76"/>
      <c r="I59" s="52"/>
      <c r="J59" s="52"/>
      <c r="K59" s="52"/>
      <c r="L59" s="92"/>
      <c r="M59" s="76"/>
      <c r="N59" s="52"/>
      <c r="O59" s="52"/>
      <c r="P59" s="52"/>
      <c r="Q59" s="92"/>
      <c r="R59" s="76"/>
      <c r="S59" s="52"/>
      <c r="T59" s="52"/>
      <c r="U59" s="52"/>
      <c r="V59" s="77"/>
      <c r="W59" s="93"/>
      <c r="X59" s="52"/>
      <c r="Y59" s="52"/>
      <c r="Z59" s="52"/>
      <c r="AA59" s="92"/>
      <c r="AB59" s="76"/>
      <c r="AC59" s="52"/>
      <c r="AD59" s="52"/>
      <c r="AE59" s="52"/>
      <c r="AF59" s="92"/>
      <c r="AG59" s="76"/>
      <c r="AH59" s="52"/>
      <c r="AI59" s="52"/>
      <c r="AJ59" s="52"/>
      <c r="AK59" s="92"/>
      <c r="AL59" s="76"/>
      <c r="AM59" s="52"/>
      <c r="AN59" s="52"/>
      <c r="AO59" s="52"/>
      <c r="AP59" s="92"/>
      <c r="AQ59" s="76"/>
      <c r="AR59" s="52"/>
      <c r="AS59" s="52"/>
      <c r="AT59" s="52"/>
      <c r="AU59" s="92"/>
      <c r="AV59" s="76"/>
      <c r="AW59" s="52"/>
      <c r="AX59" s="52"/>
      <c r="AY59" s="52"/>
      <c r="AZ59" s="92"/>
      <c r="BA59" s="76"/>
      <c r="BB59" s="52"/>
      <c r="BC59" s="52"/>
      <c r="BD59" s="52"/>
      <c r="BE59" s="92"/>
      <c r="BF59" s="76"/>
      <c r="BG59" s="52"/>
      <c r="BH59" s="52"/>
      <c r="BI59" s="52"/>
      <c r="BJ59" s="92"/>
      <c r="BK59" s="76"/>
    </row>
    <row r="60" spans="1:2" ht="15">
      <c r="A60" s="84"/>
      <c r="B60" s="95"/>
    </row>
    <row r="61" spans="1:12" ht="15">
      <c r="A61" s="84"/>
      <c r="B61" s="84" t="s">
        <v>230</v>
      </c>
      <c r="L61" s="96" t="s">
        <v>231</v>
      </c>
    </row>
    <row r="62" spans="1:12" ht="15">
      <c r="A62" s="84"/>
      <c r="B62" s="84" t="s">
        <v>232</v>
      </c>
      <c r="L62" s="84" t="s">
        <v>233</v>
      </c>
    </row>
    <row r="63" ht="15">
      <c r="L63" s="84" t="s">
        <v>234</v>
      </c>
    </row>
    <row r="64" spans="2:12" ht="15">
      <c r="B64" s="84" t="s">
        <v>387</v>
      </c>
      <c r="L64" s="84" t="s">
        <v>235</v>
      </c>
    </row>
    <row r="65" spans="2:12" ht="15">
      <c r="B65" s="84" t="s">
        <v>388</v>
      </c>
      <c r="L65" s="84" t="s">
        <v>236</v>
      </c>
    </row>
    <row r="66" spans="2:12" ht="15">
      <c r="B66" s="84"/>
      <c r="L66" s="84" t="s">
        <v>237</v>
      </c>
    </row>
    <row r="74" ht="15">
      <c r="B74" s="84"/>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K74"/>
  <sheetViews>
    <sheetView zoomScalePageLayoutView="0" workbookViewId="0" topLeftCell="A1">
      <selection activeCell="A1" sqref="A1:BK16384"/>
    </sheetView>
  </sheetViews>
  <sheetFormatPr defaultColWidth="9.140625" defaultRowHeight="15"/>
  <cols>
    <col min="1" max="1" width="5.00390625" style="51" customWidth="1"/>
    <col min="2" max="2" width="47.57421875" style="51" customWidth="1"/>
    <col min="3" max="3" width="2.140625" style="51" bestFit="1" customWidth="1"/>
    <col min="4" max="5" width="4.140625" style="51" bestFit="1" customWidth="1"/>
    <col min="6" max="8" width="2.140625" style="51" bestFit="1" customWidth="1"/>
    <col min="9" max="9" width="4.140625" style="51" bestFit="1" customWidth="1"/>
    <col min="10" max="10" width="5.28125" style="51" customWidth="1"/>
    <col min="11" max="19" width="2.140625" style="51" bestFit="1" customWidth="1"/>
    <col min="20" max="20" width="5.00390625" style="51" customWidth="1"/>
    <col min="21" max="24" width="2.140625" style="51" bestFit="1" customWidth="1"/>
    <col min="25" max="25" width="5.140625" style="51" customWidth="1"/>
    <col min="26" max="29" width="2.140625" style="51" bestFit="1" customWidth="1"/>
    <col min="30" max="30" width="3.140625" style="51" bestFit="1" customWidth="1"/>
    <col min="31" max="39" width="2.140625" style="51" bestFit="1" customWidth="1"/>
    <col min="40" max="40" width="3.140625" style="51" customWidth="1"/>
    <col min="41" max="62" width="2.140625" style="51" bestFit="1" customWidth="1"/>
    <col min="63" max="63" width="9.7109375" style="51" customWidth="1"/>
  </cols>
  <sheetData>
    <row r="1" spans="1:63" ht="17.25" customHeight="1" thickBot="1">
      <c r="A1" s="147" t="s">
        <v>180</v>
      </c>
      <c r="B1" s="149" t="s">
        <v>181</v>
      </c>
      <c r="C1" s="151" t="s">
        <v>440</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3"/>
    </row>
    <row r="2" spans="1:63" ht="18.75" customHeight="1" thickBot="1">
      <c r="A2" s="148"/>
      <c r="B2" s="150"/>
      <c r="C2" s="154" t="s">
        <v>182</v>
      </c>
      <c r="D2" s="155"/>
      <c r="E2" s="155"/>
      <c r="F2" s="155"/>
      <c r="G2" s="155"/>
      <c r="H2" s="155"/>
      <c r="I2" s="155"/>
      <c r="J2" s="155"/>
      <c r="K2" s="155"/>
      <c r="L2" s="155"/>
      <c r="M2" s="155"/>
      <c r="N2" s="155"/>
      <c r="O2" s="155"/>
      <c r="P2" s="155"/>
      <c r="Q2" s="155"/>
      <c r="R2" s="155"/>
      <c r="S2" s="155"/>
      <c r="T2" s="155"/>
      <c r="U2" s="155"/>
      <c r="V2" s="156"/>
      <c r="W2" s="154" t="s">
        <v>183</v>
      </c>
      <c r="X2" s="155"/>
      <c r="Y2" s="155"/>
      <c r="Z2" s="155"/>
      <c r="AA2" s="155"/>
      <c r="AB2" s="155"/>
      <c r="AC2" s="155"/>
      <c r="AD2" s="155"/>
      <c r="AE2" s="155"/>
      <c r="AF2" s="155"/>
      <c r="AG2" s="155"/>
      <c r="AH2" s="155"/>
      <c r="AI2" s="155"/>
      <c r="AJ2" s="155"/>
      <c r="AK2" s="155"/>
      <c r="AL2" s="155"/>
      <c r="AM2" s="155"/>
      <c r="AN2" s="155"/>
      <c r="AO2" s="155"/>
      <c r="AP2" s="156"/>
      <c r="AQ2" s="154" t="s">
        <v>184</v>
      </c>
      <c r="AR2" s="155"/>
      <c r="AS2" s="155"/>
      <c r="AT2" s="155"/>
      <c r="AU2" s="155"/>
      <c r="AV2" s="155"/>
      <c r="AW2" s="155"/>
      <c r="AX2" s="155"/>
      <c r="AY2" s="155"/>
      <c r="AZ2" s="155"/>
      <c r="BA2" s="155"/>
      <c r="BB2" s="155"/>
      <c r="BC2" s="155"/>
      <c r="BD2" s="155"/>
      <c r="BE2" s="155"/>
      <c r="BF2" s="155"/>
      <c r="BG2" s="155"/>
      <c r="BH2" s="155"/>
      <c r="BI2" s="155"/>
      <c r="BJ2" s="156"/>
      <c r="BK2" s="157" t="s">
        <v>185</v>
      </c>
    </row>
    <row r="3" spans="1:63" ht="18.75" thickBot="1">
      <c r="A3" s="148"/>
      <c r="B3" s="150"/>
      <c r="C3" s="144" t="s">
        <v>324</v>
      </c>
      <c r="D3" s="145"/>
      <c r="E3" s="145"/>
      <c r="F3" s="145"/>
      <c r="G3" s="145"/>
      <c r="H3" s="145"/>
      <c r="I3" s="145"/>
      <c r="J3" s="145"/>
      <c r="K3" s="145"/>
      <c r="L3" s="146"/>
      <c r="M3" s="144" t="s">
        <v>325</v>
      </c>
      <c r="N3" s="145"/>
      <c r="O3" s="145"/>
      <c r="P3" s="145"/>
      <c r="Q3" s="145"/>
      <c r="R3" s="145"/>
      <c r="S3" s="145"/>
      <c r="T3" s="145"/>
      <c r="U3" s="145"/>
      <c r="V3" s="146"/>
      <c r="W3" s="144" t="s">
        <v>324</v>
      </c>
      <c r="X3" s="145"/>
      <c r="Y3" s="145"/>
      <c r="Z3" s="145"/>
      <c r="AA3" s="145"/>
      <c r="AB3" s="145"/>
      <c r="AC3" s="145"/>
      <c r="AD3" s="145"/>
      <c r="AE3" s="145"/>
      <c r="AF3" s="146"/>
      <c r="AG3" s="144" t="s">
        <v>325</v>
      </c>
      <c r="AH3" s="145"/>
      <c r="AI3" s="145"/>
      <c r="AJ3" s="145"/>
      <c r="AK3" s="145"/>
      <c r="AL3" s="145"/>
      <c r="AM3" s="145"/>
      <c r="AN3" s="145"/>
      <c r="AO3" s="145"/>
      <c r="AP3" s="146"/>
      <c r="AQ3" s="144" t="s">
        <v>324</v>
      </c>
      <c r="AR3" s="145"/>
      <c r="AS3" s="145"/>
      <c r="AT3" s="145"/>
      <c r="AU3" s="145"/>
      <c r="AV3" s="145"/>
      <c r="AW3" s="145"/>
      <c r="AX3" s="145"/>
      <c r="AY3" s="145"/>
      <c r="AZ3" s="146"/>
      <c r="BA3" s="144" t="s">
        <v>325</v>
      </c>
      <c r="BB3" s="145"/>
      <c r="BC3" s="145"/>
      <c r="BD3" s="145"/>
      <c r="BE3" s="145"/>
      <c r="BF3" s="145"/>
      <c r="BG3" s="145"/>
      <c r="BH3" s="145"/>
      <c r="BI3" s="145"/>
      <c r="BJ3" s="146"/>
      <c r="BK3" s="158"/>
    </row>
    <row r="4" spans="1:63" ht="18" customHeight="1">
      <c r="A4" s="148"/>
      <c r="B4" s="150"/>
      <c r="C4" s="141" t="s">
        <v>186</v>
      </c>
      <c r="D4" s="142"/>
      <c r="E4" s="142"/>
      <c r="F4" s="142"/>
      <c r="G4" s="143"/>
      <c r="H4" s="138" t="s">
        <v>187</v>
      </c>
      <c r="I4" s="139"/>
      <c r="J4" s="139"/>
      <c r="K4" s="139"/>
      <c r="L4" s="140"/>
      <c r="M4" s="141" t="s">
        <v>186</v>
      </c>
      <c r="N4" s="142"/>
      <c r="O4" s="142"/>
      <c r="P4" s="142"/>
      <c r="Q4" s="143"/>
      <c r="R4" s="138" t="s">
        <v>187</v>
      </c>
      <c r="S4" s="139"/>
      <c r="T4" s="139"/>
      <c r="U4" s="139"/>
      <c r="V4" s="140"/>
      <c r="W4" s="141" t="s">
        <v>186</v>
      </c>
      <c r="X4" s="142"/>
      <c r="Y4" s="142"/>
      <c r="Z4" s="142"/>
      <c r="AA4" s="143"/>
      <c r="AB4" s="138" t="s">
        <v>187</v>
      </c>
      <c r="AC4" s="139"/>
      <c r="AD4" s="139"/>
      <c r="AE4" s="139"/>
      <c r="AF4" s="140"/>
      <c r="AG4" s="141" t="s">
        <v>186</v>
      </c>
      <c r="AH4" s="142"/>
      <c r="AI4" s="142"/>
      <c r="AJ4" s="142"/>
      <c r="AK4" s="143"/>
      <c r="AL4" s="138" t="s">
        <v>187</v>
      </c>
      <c r="AM4" s="139"/>
      <c r="AN4" s="139"/>
      <c r="AO4" s="139"/>
      <c r="AP4" s="140"/>
      <c r="AQ4" s="141" t="s">
        <v>186</v>
      </c>
      <c r="AR4" s="142"/>
      <c r="AS4" s="142"/>
      <c r="AT4" s="142"/>
      <c r="AU4" s="143"/>
      <c r="AV4" s="138" t="s">
        <v>187</v>
      </c>
      <c r="AW4" s="139"/>
      <c r="AX4" s="139"/>
      <c r="AY4" s="139"/>
      <c r="AZ4" s="140"/>
      <c r="BA4" s="141" t="s">
        <v>186</v>
      </c>
      <c r="BB4" s="142"/>
      <c r="BC4" s="142"/>
      <c r="BD4" s="142"/>
      <c r="BE4" s="143"/>
      <c r="BF4" s="138" t="s">
        <v>187</v>
      </c>
      <c r="BG4" s="139"/>
      <c r="BH4" s="139"/>
      <c r="BI4" s="139"/>
      <c r="BJ4" s="140"/>
      <c r="BK4" s="158"/>
    </row>
    <row r="5" spans="1:63" ht="15.75" customHeight="1">
      <c r="A5" s="148"/>
      <c r="B5" s="150"/>
      <c r="C5" s="69">
        <v>1</v>
      </c>
      <c r="D5" s="70">
        <v>2</v>
      </c>
      <c r="E5" s="70">
        <v>3</v>
      </c>
      <c r="F5" s="70">
        <v>4</v>
      </c>
      <c r="G5" s="71">
        <v>5</v>
      </c>
      <c r="H5" s="69">
        <v>1</v>
      </c>
      <c r="I5" s="70">
        <v>2</v>
      </c>
      <c r="J5" s="70">
        <v>3</v>
      </c>
      <c r="K5" s="70">
        <v>4</v>
      </c>
      <c r="L5" s="71">
        <v>5</v>
      </c>
      <c r="M5" s="69">
        <v>1</v>
      </c>
      <c r="N5" s="70">
        <v>2</v>
      </c>
      <c r="O5" s="70">
        <v>3</v>
      </c>
      <c r="P5" s="70">
        <v>4</v>
      </c>
      <c r="Q5" s="71">
        <v>5</v>
      </c>
      <c r="R5" s="69">
        <v>1</v>
      </c>
      <c r="S5" s="70">
        <v>2</v>
      </c>
      <c r="T5" s="70">
        <v>3</v>
      </c>
      <c r="U5" s="70">
        <v>4</v>
      </c>
      <c r="V5" s="71">
        <v>5</v>
      </c>
      <c r="W5" s="69">
        <v>1</v>
      </c>
      <c r="X5" s="70">
        <v>2</v>
      </c>
      <c r="Y5" s="70">
        <v>3</v>
      </c>
      <c r="Z5" s="70">
        <v>4</v>
      </c>
      <c r="AA5" s="71">
        <v>5</v>
      </c>
      <c r="AB5" s="69">
        <v>1</v>
      </c>
      <c r="AC5" s="70">
        <v>2</v>
      </c>
      <c r="AD5" s="70">
        <v>3</v>
      </c>
      <c r="AE5" s="70">
        <v>4</v>
      </c>
      <c r="AF5" s="71">
        <v>5</v>
      </c>
      <c r="AG5" s="69">
        <v>1</v>
      </c>
      <c r="AH5" s="70">
        <v>2</v>
      </c>
      <c r="AI5" s="70">
        <v>3</v>
      </c>
      <c r="AJ5" s="70">
        <v>4</v>
      </c>
      <c r="AK5" s="71">
        <v>5</v>
      </c>
      <c r="AL5" s="69">
        <v>1</v>
      </c>
      <c r="AM5" s="70">
        <v>2</v>
      </c>
      <c r="AN5" s="70">
        <v>3</v>
      </c>
      <c r="AO5" s="70">
        <v>4</v>
      </c>
      <c r="AP5" s="71">
        <v>5</v>
      </c>
      <c r="AQ5" s="69">
        <v>1</v>
      </c>
      <c r="AR5" s="70">
        <v>2</v>
      </c>
      <c r="AS5" s="70">
        <v>3</v>
      </c>
      <c r="AT5" s="70">
        <v>4</v>
      </c>
      <c r="AU5" s="71">
        <v>5</v>
      </c>
      <c r="AV5" s="69">
        <v>1</v>
      </c>
      <c r="AW5" s="70">
        <v>2</v>
      </c>
      <c r="AX5" s="70">
        <v>3</v>
      </c>
      <c r="AY5" s="70">
        <v>4</v>
      </c>
      <c r="AZ5" s="71">
        <v>5</v>
      </c>
      <c r="BA5" s="69">
        <v>1</v>
      </c>
      <c r="BB5" s="70">
        <v>2</v>
      </c>
      <c r="BC5" s="70">
        <v>3</v>
      </c>
      <c r="BD5" s="70">
        <v>4</v>
      </c>
      <c r="BE5" s="71">
        <v>5</v>
      </c>
      <c r="BF5" s="69">
        <v>1</v>
      </c>
      <c r="BG5" s="70">
        <v>2</v>
      </c>
      <c r="BH5" s="70">
        <v>3</v>
      </c>
      <c r="BI5" s="70">
        <v>4</v>
      </c>
      <c r="BJ5" s="71">
        <v>5</v>
      </c>
      <c r="BK5" s="159"/>
    </row>
    <row r="6" spans="1:63" ht="15">
      <c r="A6" s="72" t="s">
        <v>188</v>
      </c>
      <c r="B6" s="73" t="s">
        <v>189</v>
      </c>
      <c r="C6" s="130"/>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2"/>
    </row>
    <row r="7" spans="1:63" ht="15">
      <c r="A7" s="72" t="s">
        <v>190</v>
      </c>
      <c r="B7" s="74" t="s">
        <v>191</v>
      </c>
      <c r="C7" s="130"/>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2"/>
    </row>
    <row r="8" spans="1:63" ht="15">
      <c r="A8" s="72"/>
      <c r="B8" s="75" t="s">
        <v>192</v>
      </c>
      <c r="C8" s="76"/>
      <c r="D8" s="52"/>
      <c r="E8" s="52"/>
      <c r="F8" s="52"/>
      <c r="G8" s="77"/>
      <c r="H8" s="76"/>
      <c r="I8" s="52"/>
      <c r="J8" s="52"/>
      <c r="K8" s="52"/>
      <c r="L8" s="77"/>
      <c r="M8" s="76"/>
      <c r="N8" s="52"/>
      <c r="O8" s="52"/>
      <c r="P8" s="52"/>
      <c r="Q8" s="77"/>
      <c r="R8" s="76"/>
      <c r="S8" s="52"/>
      <c r="T8" s="52"/>
      <c r="U8" s="52"/>
      <c r="V8" s="77"/>
      <c r="W8" s="76"/>
      <c r="X8" s="52"/>
      <c r="Y8" s="52"/>
      <c r="Z8" s="52"/>
      <c r="AA8" s="77"/>
      <c r="AB8" s="76"/>
      <c r="AC8" s="52"/>
      <c r="AD8" s="52"/>
      <c r="AE8" s="52"/>
      <c r="AF8" s="77"/>
      <c r="AG8" s="76"/>
      <c r="AH8" s="52"/>
      <c r="AI8" s="52"/>
      <c r="AJ8" s="52"/>
      <c r="AK8" s="77"/>
      <c r="AL8" s="76"/>
      <c r="AM8" s="52"/>
      <c r="AN8" s="52"/>
      <c r="AO8" s="52"/>
      <c r="AP8" s="77"/>
      <c r="AQ8" s="76"/>
      <c r="AR8" s="52"/>
      <c r="AS8" s="52"/>
      <c r="AT8" s="52"/>
      <c r="AU8" s="77"/>
      <c r="AV8" s="76"/>
      <c r="AW8" s="52"/>
      <c r="AX8" s="52"/>
      <c r="AY8" s="52"/>
      <c r="AZ8" s="77"/>
      <c r="BA8" s="76"/>
      <c r="BB8" s="52"/>
      <c r="BC8" s="52"/>
      <c r="BD8" s="52"/>
      <c r="BE8" s="77"/>
      <c r="BF8" s="76"/>
      <c r="BG8" s="52"/>
      <c r="BH8" s="52"/>
      <c r="BI8" s="52"/>
      <c r="BJ8" s="77"/>
      <c r="BK8" s="78"/>
    </row>
    <row r="9" spans="1:63" ht="15">
      <c r="A9" s="72"/>
      <c r="B9" s="75" t="s">
        <v>193</v>
      </c>
      <c r="C9" s="76"/>
      <c r="D9" s="52"/>
      <c r="E9" s="52"/>
      <c r="F9" s="52"/>
      <c r="G9" s="77"/>
      <c r="H9" s="76"/>
      <c r="I9" s="52"/>
      <c r="J9" s="52"/>
      <c r="K9" s="52"/>
      <c r="L9" s="77"/>
      <c r="M9" s="76"/>
      <c r="N9" s="52"/>
      <c r="O9" s="52"/>
      <c r="P9" s="52"/>
      <c r="Q9" s="77"/>
      <c r="R9" s="76"/>
      <c r="S9" s="52"/>
      <c r="T9" s="52"/>
      <c r="U9" s="52"/>
      <c r="V9" s="77"/>
      <c r="W9" s="76"/>
      <c r="X9" s="52"/>
      <c r="Y9" s="52"/>
      <c r="Z9" s="52"/>
      <c r="AA9" s="77"/>
      <c r="AB9" s="76"/>
      <c r="AC9" s="52"/>
      <c r="AD9" s="52"/>
      <c r="AE9" s="52"/>
      <c r="AF9" s="77"/>
      <c r="AG9" s="76"/>
      <c r="AH9" s="52"/>
      <c r="AI9" s="52"/>
      <c r="AJ9" s="52"/>
      <c r="AK9" s="77"/>
      <c r="AL9" s="76"/>
      <c r="AM9" s="52"/>
      <c r="AN9" s="52"/>
      <c r="AO9" s="52"/>
      <c r="AP9" s="77"/>
      <c r="AQ9" s="76"/>
      <c r="AR9" s="52"/>
      <c r="AS9" s="52"/>
      <c r="AT9" s="52"/>
      <c r="AU9" s="77"/>
      <c r="AV9" s="76"/>
      <c r="AW9" s="52"/>
      <c r="AX9" s="52"/>
      <c r="AY9" s="52"/>
      <c r="AZ9" s="77"/>
      <c r="BA9" s="76"/>
      <c r="BB9" s="52"/>
      <c r="BC9" s="52"/>
      <c r="BD9" s="52"/>
      <c r="BE9" s="77"/>
      <c r="BF9" s="76"/>
      <c r="BG9" s="52"/>
      <c r="BH9" s="52"/>
      <c r="BI9" s="52"/>
      <c r="BJ9" s="77"/>
      <c r="BK9" s="78"/>
    </row>
    <row r="10" spans="1:63" ht="15">
      <c r="A10" s="72" t="s">
        <v>194</v>
      </c>
      <c r="B10" s="74" t="s">
        <v>195</v>
      </c>
      <c r="C10" s="130"/>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2"/>
    </row>
    <row r="11" spans="1:63" ht="15">
      <c r="A11" s="72"/>
      <c r="B11" s="75" t="s">
        <v>192</v>
      </c>
      <c r="C11" s="76"/>
      <c r="D11" s="52"/>
      <c r="E11" s="52"/>
      <c r="F11" s="52"/>
      <c r="G11" s="77"/>
      <c r="H11" s="76"/>
      <c r="I11" s="52"/>
      <c r="J11" s="52"/>
      <c r="K11" s="52"/>
      <c r="L11" s="77"/>
      <c r="M11" s="76"/>
      <c r="N11" s="52"/>
      <c r="O11" s="52"/>
      <c r="P11" s="52"/>
      <c r="Q11" s="77"/>
      <c r="R11" s="76"/>
      <c r="S11" s="52"/>
      <c r="T11" s="52"/>
      <c r="U11" s="52"/>
      <c r="V11" s="77"/>
      <c r="W11" s="76"/>
      <c r="X11" s="52"/>
      <c r="Y11" s="52"/>
      <c r="Z11" s="52"/>
      <c r="AA11" s="77"/>
      <c r="AB11" s="76"/>
      <c r="AC11" s="52"/>
      <c r="AD11" s="52"/>
      <c r="AE11" s="52"/>
      <c r="AF11" s="77"/>
      <c r="AG11" s="76"/>
      <c r="AH11" s="52"/>
      <c r="AI11" s="52"/>
      <c r="AJ11" s="52"/>
      <c r="AK11" s="77"/>
      <c r="AL11" s="76"/>
      <c r="AM11" s="52"/>
      <c r="AN11" s="52"/>
      <c r="AO11" s="52"/>
      <c r="AP11" s="77"/>
      <c r="AQ11" s="76"/>
      <c r="AR11" s="52"/>
      <c r="AS11" s="52"/>
      <c r="AT11" s="52"/>
      <c r="AU11" s="77"/>
      <c r="AV11" s="76"/>
      <c r="AW11" s="52"/>
      <c r="AX11" s="52"/>
      <c r="AY11" s="52"/>
      <c r="AZ11" s="77"/>
      <c r="BA11" s="76"/>
      <c r="BB11" s="52"/>
      <c r="BC11" s="52"/>
      <c r="BD11" s="52"/>
      <c r="BE11" s="77"/>
      <c r="BF11" s="76"/>
      <c r="BG11" s="52"/>
      <c r="BH11" s="52"/>
      <c r="BI11" s="52"/>
      <c r="BJ11" s="77"/>
      <c r="BK11" s="78"/>
    </row>
    <row r="12" spans="1:63" ht="15">
      <c r="A12" s="72"/>
      <c r="B12" s="75" t="s">
        <v>196</v>
      </c>
      <c r="C12" s="76"/>
      <c r="D12" s="52"/>
      <c r="E12" s="52"/>
      <c r="F12" s="52"/>
      <c r="G12" s="77"/>
      <c r="H12" s="76"/>
      <c r="I12" s="52"/>
      <c r="J12" s="52"/>
      <c r="K12" s="52"/>
      <c r="L12" s="77"/>
      <c r="M12" s="76"/>
      <c r="N12" s="52"/>
      <c r="O12" s="52"/>
      <c r="P12" s="52"/>
      <c r="Q12" s="77"/>
      <c r="R12" s="76"/>
      <c r="S12" s="52"/>
      <c r="T12" s="52"/>
      <c r="U12" s="52"/>
      <c r="V12" s="77"/>
      <c r="W12" s="76"/>
      <c r="X12" s="52"/>
      <c r="Y12" s="52"/>
      <c r="Z12" s="52"/>
      <c r="AA12" s="77"/>
      <c r="AB12" s="76"/>
      <c r="AC12" s="52"/>
      <c r="AD12" s="52"/>
      <c r="AE12" s="52"/>
      <c r="AF12" s="77"/>
      <c r="AG12" s="76"/>
      <c r="AH12" s="52"/>
      <c r="AI12" s="52"/>
      <c r="AJ12" s="52"/>
      <c r="AK12" s="77"/>
      <c r="AL12" s="76"/>
      <c r="AM12" s="52"/>
      <c r="AN12" s="52"/>
      <c r="AO12" s="52"/>
      <c r="AP12" s="77"/>
      <c r="AQ12" s="76"/>
      <c r="AR12" s="52"/>
      <c r="AS12" s="52"/>
      <c r="AT12" s="52"/>
      <c r="AU12" s="77"/>
      <c r="AV12" s="76"/>
      <c r="AW12" s="52"/>
      <c r="AX12" s="52"/>
      <c r="AY12" s="52"/>
      <c r="AZ12" s="77"/>
      <c r="BA12" s="76"/>
      <c r="BB12" s="52"/>
      <c r="BC12" s="52"/>
      <c r="BD12" s="52"/>
      <c r="BE12" s="77"/>
      <c r="BF12" s="76"/>
      <c r="BG12" s="52"/>
      <c r="BH12" s="52"/>
      <c r="BI12" s="52"/>
      <c r="BJ12" s="77"/>
      <c r="BK12" s="78"/>
    </row>
    <row r="13" spans="1:63" ht="15">
      <c r="A13" s="72" t="s">
        <v>197</v>
      </c>
      <c r="B13" s="74" t="s">
        <v>198</v>
      </c>
      <c r="C13" s="130"/>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2"/>
    </row>
    <row r="14" spans="1:63" ht="15">
      <c r="A14" s="72"/>
      <c r="B14" s="75" t="s">
        <v>192</v>
      </c>
      <c r="C14" s="76"/>
      <c r="D14" s="52"/>
      <c r="E14" s="52"/>
      <c r="F14" s="52"/>
      <c r="G14" s="77"/>
      <c r="H14" s="76"/>
      <c r="I14" s="52"/>
      <c r="J14" s="52"/>
      <c r="K14" s="52"/>
      <c r="L14" s="77"/>
      <c r="M14" s="76"/>
      <c r="N14" s="52"/>
      <c r="O14" s="52"/>
      <c r="P14" s="52"/>
      <c r="Q14" s="77"/>
      <c r="R14" s="76"/>
      <c r="S14" s="52"/>
      <c r="T14" s="52"/>
      <c r="U14" s="52"/>
      <c r="V14" s="77"/>
      <c r="W14" s="76"/>
      <c r="X14" s="52"/>
      <c r="Y14" s="52"/>
      <c r="Z14" s="52"/>
      <c r="AA14" s="77"/>
      <c r="AB14" s="76"/>
      <c r="AC14" s="52"/>
      <c r="AD14" s="52"/>
      <c r="AE14" s="52"/>
      <c r="AF14" s="77"/>
      <c r="AG14" s="76"/>
      <c r="AH14" s="52"/>
      <c r="AI14" s="52"/>
      <c r="AJ14" s="52"/>
      <c r="AK14" s="77"/>
      <c r="AL14" s="76"/>
      <c r="AM14" s="52"/>
      <c r="AN14" s="52"/>
      <c r="AO14" s="52"/>
      <c r="AP14" s="77"/>
      <c r="AQ14" s="76"/>
      <c r="AR14" s="52"/>
      <c r="AS14" s="52"/>
      <c r="AT14" s="52"/>
      <c r="AU14" s="77"/>
      <c r="AV14" s="76"/>
      <c r="AW14" s="52"/>
      <c r="AX14" s="52"/>
      <c r="AY14" s="52"/>
      <c r="AZ14" s="77"/>
      <c r="BA14" s="76"/>
      <c r="BB14" s="52"/>
      <c r="BC14" s="52"/>
      <c r="BD14" s="52"/>
      <c r="BE14" s="77"/>
      <c r="BF14" s="76"/>
      <c r="BG14" s="52"/>
      <c r="BH14" s="52"/>
      <c r="BI14" s="52"/>
      <c r="BJ14" s="77"/>
      <c r="BK14" s="78"/>
    </row>
    <row r="15" spans="1:63" ht="15">
      <c r="A15" s="72"/>
      <c r="B15" s="75" t="s">
        <v>199</v>
      </c>
      <c r="C15" s="76"/>
      <c r="D15" s="52"/>
      <c r="E15" s="52"/>
      <c r="F15" s="52"/>
      <c r="G15" s="77"/>
      <c r="H15" s="76"/>
      <c r="I15" s="52"/>
      <c r="J15" s="52"/>
      <c r="K15" s="52"/>
      <c r="L15" s="77"/>
      <c r="M15" s="76"/>
      <c r="N15" s="52"/>
      <c r="O15" s="52"/>
      <c r="P15" s="52"/>
      <c r="Q15" s="77"/>
      <c r="R15" s="76"/>
      <c r="S15" s="52"/>
      <c r="T15" s="52"/>
      <c r="U15" s="52"/>
      <c r="V15" s="77"/>
      <c r="W15" s="76"/>
      <c r="X15" s="52"/>
      <c r="Y15" s="52"/>
      <c r="Z15" s="52"/>
      <c r="AA15" s="77"/>
      <c r="AB15" s="76"/>
      <c r="AC15" s="52"/>
      <c r="AD15" s="52"/>
      <c r="AE15" s="52"/>
      <c r="AF15" s="77"/>
      <c r="AG15" s="76"/>
      <c r="AH15" s="52"/>
      <c r="AI15" s="52"/>
      <c r="AJ15" s="52"/>
      <c r="AK15" s="77"/>
      <c r="AL15" s="76"/>
      <c r="AM15" s="52"/>
      <c r="AN15" s="52"/>
      <c r="AO15" s="52"/>
      <c r="AP15" s="77"/>
      <c r="AQ15" s="76"/>
      <c r="AR15" s="52"/>
      <c r="AS15" s="52"/>
      <c r="AT15" s="52"/>
      <c r="AU15" s="77"/>
      <c r="AV15" s="76"/>
      <c r="AW15" s="52"/>
      <c r="AX15" s="52"/>
      <c r="AY15" s="52"/>
      <c r="AZ15" s="77"/>
      <c r="BA15" s="76"/>
      <c r="BB15" s="52"/>
      <c r="BC15" s="52"/>
      <c r="BD15" s="52"/>
      <c r="BE15" s="77"/>
      <c r="BF15" s="76"/>
      <c r="BG15" s="52"/>
      <c r="BH15" s="52"/>
      <c r="BI15" s="52"/>
      <c r="BJ15" s="77"/>
      <c r="BK15" s="78"/>
    </row>
    <row r="16" spans="1:63" ht="15">
      <c r="A16" s="72" t="s">
        <v>200</v>
      </c>
      <c r="B16" s="74" t="s">
        <v>201</v>
      </c>
      <c r="C16" s="130"/>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2"/>
    </row>
    <row r="17" spans="1:63" ht="15">
      <c r="A17" s="72"/>
      <c r="B17" s="75" t="s">
        <v>192</v>
      </c>
      <c r="C17" s="76"/>
      <c r="D17" s="52"/>
      <c r="E17" s="52"/>
      <c r="F17" s="52"/>
      <c r="G17" s="77"/>
      <c r="H17" s="76"/>
      <c r="I17" s="52"/>
      <c r="J17" s="52"/>
      <c r="K17" s="52"/>
      <c r="L17" s="77"/>
      <c r="M17" s="76"/>
      <c r="N17" s="52"/>
      <c r="O17" s="52"/>
      <c r="P17" s="52"/>
      <c r="Q17" s="77"/>
      <c r="R17" s="76"/>
      <c r="S17" s="52"/>
      <c r="T17" s="52"/>
      <c r="U17" s="52"/>
      <c r="V17" s="77"/>
      <c r="W17" s="76"/>
      <c r="X17" s="52"/>
      <c r="Y17" s="52"/>
      <c r="Z17" s="52"/>
      <c r="AA17" s="77"/>
      <c r="AB17" s="76"/>
      <c r="AC17" s="52"/>
      <c r="AD17" s="52"/>
      <c r="AE17" s="52"/>
      <c r="AF17" s="77"/>
      <c r="AG17" s="76"/>
      <c r="AH17" s="52"/>
      <c r="AI17" s="52"/>
      <c r="AJ17" s="52"/>
      <c r="AK17" s="77"/>
      <c r="AL17" s="76"/>
      <c r="AM17" s="52"/>
      <c r="AN17" s="52"/>
      <c r="AO17" s="52"/>
      <c r="AP17" s="77"/>
      <c r="AQ17" s="76"/>
      <c r="AR17" s="52"/>
      <c r="AS17" s="52"/>
      <c r="AT17" s="52"/>
      <c r="AU17" s="77"/>
      <c r="AV17" s="76"/>
      <c r="AW17" s="52"/>
      <c r="AX17" s="52"/>
      <c r="AY17" s="52"/>
      <c r="AZ17" s="77"/>
      <c r="BA17" s="76"/>
      <c r="BB17" s="52"/>
      <c r="BC17" s="52"/>
      <c r="BD17" s="52"/>
      <c r="BE17" s="77"/>
      <c r="BF17" s="76"/>
      <c r="BG17" s="52"/>
      <c r="BH17" s="52"/>
      <c r="BI17" s="52"/>
      <c r="BJ17" s="77"/>
      <c r="BK17" s="78"/>
    </row>
    <row r="18" spans="1:63" ht="15">
      <c r="A18" s="72"/>
      <c r="B18" s="75" t="s">
        <v>202</v>
      </c>
      <c r="C18" s="76"/>
      <c r="D18" s="52"/>
      <c r="E18" s="52"/>
      <c r="F18" s="52"/>
      <c r="G18" s="77"/>
      <c r="H18" s="76"/>
      <c r="I18" s="52"/>
      <c r="J18" s="52"/>
      <c r="K18" s="52"/>
      <c r="L18" s="77"/>
      <c r="M18" s="76"/>
      <c r="N18" s="52"/>
      <c r="O18" s="52"/>
      <c r="P18" s="52"/>
      <c r="Q18" s="77"/>
      <c r="R18" s="76"/>
      <c r="S18" s="52"/>
      <c r="T18" s="52"/>
      <c r="U18" s="52"/>
      <c r="V18" s="77"/>
      <c r="W18" s="76"/>
      <c r="X18" s="52"/>
      <c r="Y18" s="52"/>
      <c r="Z18" s="52"/>
      <c r="AA18" s="77"/>
      <c r="AB18" s="76"/>
      <c r="AC18" s="52"/>
      <c r="AD18" s="52"/>
      <c r="AE18" s="52"/>
      <c r="AF18" s="77"/>
      <c r="AG18" s="76"/>
      <c r="AH18" s="52"/>
      <c r="AI18" s="52"/>
      <c r="AJ18" s="52"/>
      <c r="AK18" s="77"/>
      <c r="AL18" s="76"/>
      <c r="AM18" s="52"/>
      <c r="AN18" s="52"/>
      <c r="AO18" s="52"/>
      <c r="AP18" s="77"/>
      <c r="AQ18" s="76"/>
      <c r="AR18" s="52"/>
      <c r="AS18" s="52"/>
      <c r="AT18" s="52"/>
      <c r="AU18" s="77"/>
      <c r="AV18" s="76"/>
      <c r="AW18" s="52"/>
      <c r="AX18" s="52"/>
      <c r="AY18" s="52"/>
      <c r="AZ18" s="77"/>
      <c r="BA18" s="76"/>
      <c r="BB18" s="52"/>
      <c r="BC18" s="52"/>
      <c r="BD18" s="52"/>
      <c r="BE18" s="77"/>
      <c r="BF18" s="76"/>
      <c r="BG18" s="52"/>
      <c r="BH18" s="52"/>
      <c r="BI18" s="52"/>
      <c r="BJ18" s="77"/>
      <c r="BK18" s="78"/>
    </row>
    <row r="19" spans="1:63" ht="15">
      <c r="A19" s="72" t="s">
        <v>203</v>
      </c>
      <c r="B19" s="79" t="s">
        <v>204</v>
      </c>
      <c r="C19" s="130"/>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2"/>
    </row>
    <row r="20" spans="1:63" ht="15">
      <c r="A20" s="72"/>
      <c r="B20" s="75" t="s">
        <v>205</v>
      </c>
      <c r="C20" s="76"/>
      <c r="D20" s="52">
        <v>309.0446258086682</v>
      </c>
      <c r="E20" s="52"/>
      <c r="F20" s="52"/>
      <c r="G20" s="77"/>
      <c r="H20" s="76"/>
      <c r="I20" s="52"/>
      <c r="J20" s="80">
        <v>1286.606933530531</v>
      </c>
      <c r="K20" s="52"/>
      <c r="L20" s="77"/>
      <c r="M20" s="76"/>
      <c r="N20" s="52"/>
      <c r="O20" s="52"/>
      <c r="P20" s="52"/>
      <c r="Q20" s="77"/>
      <c r="R20" s="76"/>
      <c r="S20" s="52"/>
      <c r="T20" s="80">
        <v>36.64418678658</v>
      </c>
      <c r="U20" s="52"/>
      <c r="V20" s="77"/>
      <c r="W20" s="76"/>
      <c r="X20" s="52"/>
      <c r="Z20" s="52"/>
      <c r="AA20" s="77"/>
      <c r="AB20" s="76"/>
      <c r="AC20" s="52"/>
      <c r="AD20" s="80"/>
      <c r="AE20" s="52"/>
      <c r="AF20" s="77"/>
      <c r="AG20" s="76"/>
      <c r="AH20" s="52"/>
      <c r="AI20" s="52"/>
      <c r="AJ20" s="52"/>
      <c r="AK20" s="77"/>
      <c r="AL20" s="76"/>
      <c r="AM20" s="52"/>
      <c r="AN20" s="80"/>
      <c r="AO20" s="52"/>
      <c r="AP20" s="77"/>
      <c r="AQ20" s="76"/>
      <c r="AR20" s="52"/>
      <c r="AS20" s="52"/>
      <c r="AT20" s="52"/>
      <c r="AU20" s="77"/>
      <c r="AV20" s="76"/>
      <c r="AW20" s="52"/>
      <c r="AX20" s="52"/>
      <c r="AY20" s="52"/>
      <c r="AZ20" s="77"/>
      <c r="BA20" s="76"/>
      <c r="BB20" s="52"/>
      <c r="BC20" s="52"/>
      <c r="BD20" s="52"/>
      <c r="BE20" s="77"/>
      <c r="BF20" s="76"/>
      <c r="BG20" s="52"/>
      <c r="BH20" s="52"/>
      <c r="BI20" s="52"/>
      <c r="BJ20" s="77"/>
      <c r="BK20" s="125">
        <f>D20+J20+T20+AD20+AN20</f>
        <v>1632.295746125779</v>
      </c>
    </row>
    <row r="21" spans="1:63" ht="15">
      <c r="A21" s="72"/>
      <c r="B21" s="75" t="s">
        <v>206</v>
      </c>
      <c r="C21" s="76"/>
      <c r="D21" s="52">
        <f>SUM(D20)</f>
        <v>309.0446258086682</v>
      </c>
      <c r="E21" s="52"/>
      <c r="F21" s="52"/>
      <c r="G21" s="77"/>
      <c r="H21" s="76"/>
      <c r="I21" s="52"/>
      <c r="J21" s="80">
        <f>SUM(J20)</f>
        <v>1286.606933530531</v>
      </c>
      <c r="K21" s="52"/>
      <c r="L21" s="77"/>
      <c r="M21" s="76"/>
      <c r="N21" s="52"/>
      <c r="O21" s="52"/>
      <c r="P21" s="52"/>
      <c r="Q21" s="77"/>
      <c r="R21" s="76"/>
      <c r="S21" s="52"/>
      <c r="T21" s="80">
        <f>SUM(T20)</f>
        <v>36.64418678658</v>
      </c>
      <c r="U21" s="52"/>
      <c r="V21" s="77"/>
      <c r="W21" s="76"/>
      <c r="X21" s="52"/>
      <c r="Y21" s="52"/>
      <c r="Z21" s="52"/>
      <c r="AA21" s="77"/>
      <c r="AB21" s="76"/>
      <c r="AC21" s="52"/>
      <c r="AD21" s="80"/>
      <c r="AE21" s="52"/>
      <c r="AF21" s="77"/>
      <c r="AG21" s="76"/>
      <c r="AH21" s="52"/>
      <c r="AI21" s="52"/>
      <c r="AJ21" s="52"/>
      <c r="AK21" s="77"/>
      <c r="AL21" s="76"/>
      <c r="AM21" s="52"/>
      <c r="AN21" s="80"/>
      <c r="AO21" s="52"/>
      <c r="AP21" s="77"/>
      <c r="AQ21" s="76"/>
      <c r="AR21" s="52"/>
      <c r="AS21" s="52"/>
      <c r="AT21" s="52"/>
      <c r="AU21" s="77"/>
      <c r="AV21" s="76"/>
      <c r="AW21" s="52"/>
      <c r="AX21" s="52"/>
      <c r="AY21" s="52"/>
      <c r="AZ21" s="77"/>
      <c r="BA21" s="76"/>
      <c r="BB21" s="52"/>
      <c r="BC21" s="52"/>
      <c r="BD21" s="52"/>
      <c r="BE21" s="77"/>
      <c r="BF21" s="76"/>
      <c r="BG21" s="52"/>
      <c r="BH21" s="52"/>
      <c r="BI21" s="52"/>
      <c r="BJ21" s="77"/>
      <c r="BK21" s="125">
        <f>D21+J21+T21+AD21+AN21</f>
        <v>1632.295746125779</v>
      </c>
    </row>
    <row r="22" spans="1:63" ht="15">
      <c r="A22" s="72" t="s">
        <v>207</v>
      </c>
      <c r="B22" s="74" t="s">
        <v>208</v>
      </c>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2"/>
    </row>
    <row r="23" spans="1:63" ht="15">
      <c r="A23" s="72"/>
      <c r="B23" s="75" t="s">
        <v>192</v>
      </c>
      <c r="C23" s="76"/>
      <c r="D23" s="52"/>
      <c r="E23" s="52"/>
      <c r="F23" s="52"/>
      <c r="G23" s="77"/>
      <c r="H23" s="76"/>
      <c r="I23" s="52"/>
      <c r="J23" s="52"/>
      <c r="K23" s="52"/>
      <c r="L23" s="77"/>
      <c r="M23" s="76"/>
      <c r="N23" s="52"/>
      <c r="O23" s="52"/>
      <c r="P23" s="52"/>
      <c r="Q23" s="77"/>
      <c r="R23" s="76"/>
      <c r="S23" s="52"/>
      <c r="T23" s="52"/>
      <c r="U23" s="52"/>
      <c r="V23" s="77"/>
      <c r="W23" s="76"/>
      <c r="X23" s="52"/>
      <c r="Y23" s="52"/>
      <c r="Z23" s="52"/>
      <c r="AA23" s="77"/>
      <c r="AB23" s="76"/>
      <c r="AC23" s="52"/>
      <c r="AD23" s="52"/>
      <c r="AE23" s="52"/>
      <c r="AF23" s="77"/>
      <c r="AG23" s="76"/>
      <c r="AH23" s="52"/>
      <c r="AI23" s="52"/>
      <c r="AJ23" s="52"/>
      <c r="AK23" s="77"/>
      <c r="AL23" s="76"/>
      <c r="AM23" s="52"/>
      <c r="AN23" s="52"/>
      <c r="AO23" s="52"/>
      <c r="AP23" s="77"/>
      <c r="AQ23" s="76"/>
      <c r="AR23" s="52"/>
      <c r="AS23" s="52"/>
      <c r="AT23" s="52"/>
      <c r="AU23" s="77"/>
      <c r="AV23" s="76"/>
      <c r="AW23" s="52"/>
      <c r="AX23" s="52"/>
      <c r="AY23" s="52"/>
      <c r="AZ23" s="77"/>
      <c r="BA23" s="76"/>
      <c r="BB23" s="52"/>
      <c r="BC23" s="52"/>
      <c r="BD23" s="52"/>
      <c r="BE23" s="77"/>
      <c r="BF23" s="76"/>
      <c r="BG23" s="52"/>
      <c r="BH23" s="52"/>
      <c r="BI23" s="52"/>
      <c r="BJ23" s="77"/>
      <c r="BK23" s="78"/>
    </row>
    <row r="24" spans="1:63" ht="15">
      <c r="A24" s="72"/>
      <c r="B24" s="75" t="s">
        <v>209</v>
      </c>
      <c r="C24" s="76"/>
      <c r="D24" s="52"/>
      <c r="E24" s="52"/>
      <c r="F24" s="52"/>
      <c r="G24" s="77"/>
      <c r="H24" s="76"/>
      <c r="I24" s="52"/>
      <c r="J24" s="52"/>
      <c r="K24" s="52"/>
      <c r="L24" s="77"/>
      <c r="M24" s="76"/>
      <c r="N24" s="52"/>
      <c r="O24" s="52"/>
      <c r="P24" s="52"/>
      <c r="Q24" s="77"/>
      <c r="R24" s="76"/>
      <c r="S24" s="52"/>
      <c r="T24" s="52"/>
      <c r="U24" s="52"/>
      <c r="V24" s="77"/>
      <c r="W24" s="76"/>
      <c r="X24" s="52"/>
      <c r="Y24" s="52"/>
      <c r="Z24" s="52"/>
      <c r="AA24" s="77"/>
      <c r="AB24" s="76"/>
      <c r="AC24" s="52"/>
      <c r="AD24" s="52"/>
      <c r="AE24" s="52"/>
      <c r="AF24" s="77"/>
      <c r="AG24" s="76"/>
      <c r="AH24" s="52"/>
      <c r="AI24" s="52"/>
      <c r="AJ24" s="52"/>
      <c r="AK24" s="77"/>
      <c r="AL24" s="76"/>
      <c r="AM24" s="52"/>
      <c r="AN24" s="52"/>
      <c r="AO24" s="52"/>
      <c r="AP24" s="77"/>
      <c r="AQ24" s="76"/>
      <c r="AR24" s="52"/>
      <c r="AS24" s="52"/>
      <c r="AT24" s="52"/>
      <c r="AU24" s="77"/>
      <c r="AV24" s="76"/>
      <c r="AW24" s="52"/>
      <c r="AX24" s="52"/>
      <c r="AY24" s="52"/>
      <c r="AZ24" s="77"/>
      <c r="BA24" s="76"/>
      <c r="BB24" s="52"/>
      <c r="BC24" s="52"/>
      <c r="BD24" s="52"/>
      <c r="BE24" s="77"/>
      <c r="BF24" s="76"/>
      <c r="BG24" s="52"/>
      <c r="BH24" s="52"/>
      <c r="BI24" s="52"/>
      <c r="BJ24" s="77"/>
      <c r="BK24" s="78"/>
    </row>
    <row r="25" spans="1:63" ht="15">
      <c r="A25" s="72"/>
      <c r="B25" s="82" t="s">
        <v>210</v>
      </c>
      <c r="C25" s="76"/>
      <c r="D25" s="52"/>
      <c r="E25" s="52"/>
      <c r="F25" s="52"/>
      <c r="G25" s="77"/>
      <c r="H25" s="76"/>
      <c r="I25" s="52"/>
      <c r="J25" s="52"/>
      <c r="K25" s="52"/>
      <c r="L25" s="77"/>
      <c r="M25" s="76"/>
      <c r="N25" s="52"/>
      <c r="O25" s="52"/>
      <c r="P25" s="52"/>
      <c r="Q25" s="77"/>
      <c r="R25" s="76"/>
      <c r="S25" s="52"/>
      <c r="T25" s="52"/>
      <c r="U25" s="52"/>
      <c r="V25" s="77"/>
      <c r="W25" s="76"/>
      <c r="X25" s="52"/>
      <c r="Y25" s="52"/>
      <c r="Z25" s="52"/>
      <c r="AA25" s="77"/>
      <c r="AB25" s="76"/>
      <c r="AC25" s="52"/>
      <c r="AD25" s="52"/>
      <c r="AE25" s="52"/>
      <c r="AF25" s="77"/>
      <c r="AG25" s="76"/>
      <c r="AH25" s="52"/>
      <c r="AI25" s="52"/>
      <c r="AJ25" s="52"/>
      <c r="AK25" s="77"/>
      <c r="AL25" s="76"/>
      <c r="AM25" s="52"/>
      <c r="AN25" s="52"/>
      <c r="AO25" s="52"/>
      <c r="AP25" s="77"/>
      <c r="AQ25" s="76"/>
      <c r="AR25" s="52"/>
      <c r="AS25" s="52"/>
      <c r="AT25" s="52"/>
      <c r="AU25" s="77"/>
      <c r="AV25" s="76"/>
      <c r="AW25" s="52"/>
      <c r="AX25" s="52"/>
      <c r="AY25" s="52"/>
      <c r="AZ25" s="77"/>
      <c r="BA25" s="76"/>
      <c r="BB25" s="52"/>
      <c r="BC25" s="52"/>
      <c r="BD25" s="52"/>
      <c r="BE25" s="77"/>
      <c r="BF25" s="76"/>
      <c r="BG25" s="52"/>
      <c r="BH25" s="52"/>
      <c r="BI25" s="52"/>
      <c r="BJ25" s="77"/>
      <c r="BK25" s="78"/>
    </row>
    <row r="26" spans="1:63" ht="15">
      <c r="A26" s="72"/>
      <c r="B26" s="83"/>
      <c r="C26" s="130"/>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2"/>
    </row>
    <row r="27" spans="1:63" ht="15">
      <c r="A27" s="72" t="s">
        <v>211</v>
      </c>
      <c r="B27" s="73" t="s">
        <v>212</v>
      </c>
      <c r="C27" s="130"/>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2"/>
    </row>
    <row r="28" spans="1:63" ht="15">
      <c r="A28" s="72" t="s">
        <v>190</v>
      </c>
      <c r="B28" s="74" t="s">
        <v>213</v>
      </c>
      <c r="C28" s="13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7"/>
    </row>
    <row r="29" spans="1:63" ht="15">
      <c r="A29" s="72"/>
      <c r="B29" s="75" t="s">
        <v>192</v>
      </c>
      <c r="C29" s="85"/>
      <c r="D29" s="86"/>
      <c r="E29" s="86"/>
      <c r="F29" s="86"/>
      <c r="G29" s="87"/>
      <c r="H29" s="85"/>
      <c r="I29" s="86"/>
      <c r="J29" s="86"/>
      <c r="K29" s="86"/>
      <c r="L29" s="87"/>
      <c r="M29" s="85"/>
      <c r="N29" s="86"/>
      <c r="O29" s="86"/>
      <c r="P29" s="86"/>
      <c r="Q29" s="87"/>
      <c r="R29" s="85"/>
      <c r="S29" s="86"/>
      <c r="T29" s="86"/>
      <c r="U29" s="86"/>
      <c r="V29" s="87"/>
      <c r="W29" s="85"/>
      <c r="X29" s="86"/>
      <c r="Y29" s="86"/>
      <c r="Z29" s="86"/>
      <c r="AA29" s="87"/>
      <c r="AB29" s="85"/>
      <c r="AC29" s="86"/>
      <c r="AD29" s="86"/>
      <c r="AE29" s="86"/>
      <c r="AF29" s="87"/>
      <c r="AG29" s="85"/>
      <c r="AH29" s="86"/>
      <c r="AI29" s="86"/>
      <c r="AJ29" s="86"/>
      <c r="AK29" s="87"/>
      <c r="AL29" s="85"/>
      <c r="AM29" s="86"/>
      <c r="AN29" s="86"/>
      <c r="AO29" s="86"/>
      <c r="AP29" s="87"/>
      <c r="AQ29" s="85"/>
      <c r="AR29" s="86"/>
      <c r="AS29" s="86"/>
      <c r="AT29" s="86"/>
      <c r="AU29" s="87"/>
      <c r="AV29" s="85"/>
      <c r="AW29" s="86"/>
      <c r="AX29" s="86"/>
      <c r="AY29" s="86"/>
      <c r="AZ29" s="87"/>
      <c r="BA29" s="85"/>
      <c r="BB29" s="86"/>
      <c r="BC29" s="86"/>
      <c r="BD29" s="86"/>
      <c r="BE29" s="87"/>
      <c r="BF29" s="85"/>
      <c r="BG29" s="86"/>
      <c r="BH29" s="86"/>
      <c r="BI29" s="86"/>
      <c r="BJ29" s="87"/>
      <c r="BK29" s="72"/>
    </row>
    <row r="30" spans="1:63" ht="15">
      <c r="A30" s="72"/>
      <c r="B30" s="75" t="s">
        <v>193</v>
      </c>
      <c r="C30" s="85"/>
      <c r="D30" s="86"/>
      <c r="E30" s="86"/>
      <c r="F30" s="86"/>
      <c r="G30" s="87"/>
      <c r="H30" s="85"/>
      <c r="I30" s="86"/>
      <c r="J30" s="86"/>
      <c r="K30" s="86"/>
      <c r="L30" s="87"/>
      <c r="M30" s="85"/>
      <c r="N30" s="86"/>
      <c r="O30" s="86"/>
      <c r="P30" s="86"/>
      <c r="Q30" s="87"/>
      <c r="R30" s="85"/>
      <c r="S30" s="86"/>
      <c r="T30" s="86"/>
      <c r="U30" s="86"/>
      <c r="V30" s="87"/>
      <c r="W30" s="85"/>
      <c r="X30" s="86"/>
      <c r="Y30" s="86"/>
      <c r="Z30" s="86"/>
      <c r="AA30" s="87"/>
      <c r="AB30" s="85"/>
      <c r="AC30" s="86"/>
      <c r="AD30" s="86"/>
      <c r="AE30" s="86"/>
      <c r="AF30" s="87"/>
      <c r="AG30" s="85"/>
      <c r="AH30" s="86"/>
      <c r="AI30" s="86"/>
      <c r="AJ30" s="86"/>
      <c r="AK30" s="87"/>
      <c r="AL30" s="85"/>
      <c r="AM30" s="86"/>
      <c r="AN30" s="86"/>
      <c r="AO30" s="86"/>
      <c r="AP30" s="87"/>
      <c r="AQ30" s="85"/>
      <c r="AR30" s="86"/>
      <c r="AS30" s="86"/>
      <c r="AT30" s="86"/>
      <c r="AU30" s="87"/>
      <c r="AV30" s="85"/>
      <c r="AW30" s="86"/>
      <c r="AX30" s="86"/>
      <c r="AY30" s="86"/>
      <c r="AZ30" s="87"/>
      <c r="BA30" s="85"/>
      <c r="BB30" s="86"/>
      <c r="BC30" s="86"/>
      <c r="BD30" s="86"/>
      <c r="BE30" s="87"/>
      <c r="BF30" s="85"/>
      <c r="BG30" s="86"/>
      <c r="BH30" s="86"/>
      <c r="BI30" s="86"/>
      <c r="BJ30" s="87"/>
      <c r="BK30" s="72"/>
    </row>
    <row r="31" spans="1:63" ht="15">
      <c r="A31" s="72" t="s">
        <v>194</v>
      </c>
      <c r="B31" s="74" t="s">
        <v>214</v>
      </c>
      <c r="C31" s="130"/>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2"/>
    </row>
    <row r="32" spans="1:63" ht="15">
      <c r="A32" s="72"/>
      <c r="B32" s="75" t="s">
        <v>192</v>
      </c>
      <c r="C32" s="76"/>
      <c r="D32" s="52"/>
      <c r="E32" s="52"/>
      <c r="F32" s="52"/>
      <c r="G32" s="77"/>
      <c r="H32" s="76"/>
      <c r="I32" s="52"/>
      <c r="J32" s="52"/>
      <c r="K32" s="52"/>
      <c r="L32" s="77"/>
      <c r="M32" s="76"/>
      <c r="N32" s="52"/>
      <c r="O32" s="52"/>
      <c r="P32" s="52"/>
      <c r="Q32" s="77"/>
      <c r="R32" s="76"/>
      <c r="S32" s="52"/>
      <c r="T32" s="52"/>
      <c r="U32" s="52"/>
      <c r="V32" s="77"/>
      <c r="W32" s="76"/>
      <c r="X32" s="52"/>
      <c r="Y32" s="52"/>
      <c r="Z32" s="52"/>
      <c r="AA32" s="77"/>
      <c r="AB32" s="76"/>
      <c r="AC32" s="52"/>
      <c r="AD32" s="52"/>
      <c r="AE32" s="52"/>
      <c r="AF32" s="77"/>
      <c r="AG32" s="76"/>
      <c r="AH32" s="52"/>
      <c r="AI32" s="52"/>
      <c r="AJ32" s="52"/>
      <c r="AK32" s="77"/>
      <c r="AL32" s="76"/>
      <c r="AM32" s="52"/>
      <c r="AN32" s="52"/>
      <c r="AO32" s="52"/>
      <c r="AP32" s="77"/>
      <c r="AQ32" s="76"/>
      <c r="AR32" s="52"/>
      <c r="AS32" s="52"/>
      <c r="AT32" s="52"/>
      <c r="AU32" s="77"/>
      <c r="AV32" s="76"/>
      <c r="AW32" s="52"/>
      <c r="AX32" s="52"/>
      <c r="AY32" s="52"/>
      <c r="AZ32" s="77"/>
      <c r="BA32" s="76"/>
      <c r="BB32" s="52"/>
      <c r="BC32" s="52"/>
      <c r="BD32" s="52"/>
      <c r="BE32" s="77"/>
      <c r="BF32" s="76"/>
      <c r="BG32" s="52"/>
      <c r="BH32" s="52"/>
      <c r="BI32" s="52"/>
      <c r="BJ32" s="77"/>
      <c r="BK32" s="78"/>
    </row>
    <row r="33" spans="1:63" ht="15">
      <c r="A33" s="72"/>
      <c r="B33" s="75" t="s">
        <v>196</v>
      </c>
      <c r="C33" s="76"/>
      <c r="D33" s="52"/>
      <c r="E33" s="52"/>
      <c r="F33" s="52"/>
      <c r="G33" s="77"/>
      <c r="H33" s="76"/>
      <c r="I33" s="52"/>
      <c r="J33" s="52"/>
      <c r="K33" s="52"/>
      <c r="L33" s="77"/>
      <c r="M33" s="76"/>
      <c r="N33" s="52"/>
      <c r="O33" s="52"/>
      <c r="P33" s="52"/>
      <c r="Q33" s="77"/>
      <c r="R33" s="76"/>
      <c r="S33" s="52"/>
      <c r="T33" s="52"/>
      <c r="U33" s="52"/>
      <c r="V33" s="77"/>
      <c r="W33" s="76"/>
      <c r="X33" s="52"/>
      <c r="Y33" s="52"/>
      <c r="Z33" s="52"/>
      <c r="AA33" s="77"/>
      <c r="AB33" s="76"/>
      <c r="AC33" s="52"/>
      <c r="AD33" s="52"/>
      <c r="AE33" s="52"/>
      <c r="AF33" s="77"/>
      <c r="AG33" s="76"/>
      <c r="AH33" s="52"/>
      <c r="AI33" s="52"/>
      <c r="AJ33" s="52"/>
      <c r="AK33" s="77"/>
      <c r="AL33" s="76"/>
      <c r="AM33" s="52"/>
      <c r="AN33" s="52"/>
      <c r="AO33" s="52"/>
      <c r="AP33" s="77"/>
      <c r="AQ33" s="76"/>
      <c r="AR33" s="52"/>
      <c r="AS33" s="52"/>
      <c r="AT33" s="52"/>
      <c r="AU33" s="77"/>
      <c r="AV33" s="76"/>
      <c r="AW33" s="52"/>
      <c r="AX33" s="52"/>
      <c r="AY33" s="52"/>
      <c r="AZ33" s="77"/>
      <c r="BA33" s="76"/>
      <c r="BB33" s="52"/>
      <c r="BC33" s="52"/>
      <c r="BD33" s="52"/>
      <c r="BE33" s="77"/>
      <c r="BF33" s="76"/>
      <c r="BG33" s="52"/>
      <c r="BH33" s="52"/>
      <c r="BI33" s="52"/>
      <c r="BJ33" s="77"/>
      <c r="BK33" s="78"/>
    </row>
    <row r="34" spans="1:63" ht="15">
      <c r="A34" s="72"/>
      <c r="B34" s="82" t="s">
        <v>215</v>
      </c>
      <c r="C34" s="76"/>
      <c r="D34" s="52"/>
      <c r="E34" s="52"/>
      <c r="F34" s="52"/>
      <c r="G34" s="77"/>
      <c r="H34" s="76"/>
      <c r="I34" s="52"/>
      <c r="J34" s="52"/>
      <c r="K34" s="52"/>
      <c r="L34" s="77"/>
      <c r="M34" s="76"/>
      <c r="N34" s="52"/>
      <c r="O34" s="52"/>
      <c r="P34" s="52"/>
      <c r="Q34" s="77"/>
      <c r="R34" s="76"/>
      <c r="S34" s="52"/>
      <c r="T34" s="52"/>
      <c r="U34" s="52"/>
      <c r="V34" s="77"/>
      <c r="W34" s="76"/>
      <c r="X34" s="52"/>
      <c r="Y34" s="52"/>
      <c r="Z34" s="52"/>
      <c r="AA34" s="77"/>
      <c r="AB34" s="76"/>
      <c r="AC34" s="52"/>
      <c r="AD34" s="52"/>
      <c r="AE34" s="52"/>
      <c r="AF34" s="77"/>
      <c r="AG34" s="76"/>
      <c r="AH34" s="52"/>
      <c r="AI34" s="52"/>
      <c r="AJ34" s="52"/>
      <c r="AK34" s="77"/>
      <c r="AL34" s="76"/>
      <c r="AM34" s="52"/>
      <c r="AN34" s="52"/>
      <c r="AO34" s="52"/>
      <c r="AP34" s="77"/>
      <c r="AQ34" s="76"/>
      <c r="AR34" s="52"/>
      <c r="AS34" s="52"/>
      <c r="AT34" s="52"/>
      <c r="AU34" s="77"/>
      <c r="AV34" s="76"/>
      <c r="AW34" s="52"/>
      <c r="AX34" s="52"/>
      <c r="AY34" s="52"/>
      <c r="AZ34" s="77"/>
      <c r="BA34" s="76"/>
      <c r="BB34" s="52"/>
      <c r="BC34" s="52"/>
      <c r="BD34" s="52"/>
      <c r="BE34" s="77"/>
      <c r="BF34" s="76"/>
      <c r="BG34" s="52"/>
      <c r="BH34" s="52"/>
      <c r="BI34" s="52"/>
      <c r="BJ34" s="77"/>
      <c r="BK34" s="78"/>
    </row>
    <row r="35" spans="1:63" ht="15">
      <c r="A35" s="72"/>
      <c r="B35" s="74"/>
      <c r="C35" s="130"/>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2"/>
    </row>
    <row r="36" spans="1:63" ht="15">
      <c r="A36" s="72" t="s">
        <v>216</v>
      </c>
      <c r="B36" s="73" t="s">
        <v>217</v>
      </c>
      <c r="C36" s="130"/>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2"/>
    </row>
    <row r="37" spans="1:63" ht="15">
      <c r="A37" s="72" t="s">
        <v>190</v>
      </c>
      <c r="B37" s="74" t="s">
        <v>218</v>
      </c>
      <c r="C37" s="130"/>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row>
    <row r="38" spans="1:63" ht="15">
      <c r="A38" s="72"/>
      <c r="B38" s="75" t="s">
        <v>192</v>
      </c>
      <c r="C38" s="76"/>
      <c r="D38" s="52"/>
      <c r="E38" s="52"/>
      <c r="F38" s="52"/>
      <c r="G38" s="77"/>
      <c r="H38" s="76"/>
      <c r="I38" s="52"/>
      <c r="J38" s="52"/>
      <c r="K38" s="52"/>
      <c r="L38" s="77"/>
      <c r="M38" s="76"/>
      <c r="N38" s="52"/>
      <c r="O38" s="52"/>
      <c r="P38" s="52"/>
      <c r="Q38" s="77"/>
      <c r="R38" s="76"/>
      <c r="S38" s="52"/>
      <c r="T38" s="52"/>
      <c r="U38" s="52"/>
      <c r="V38" s="77"/>
      <c r="W38" s="76"/>
      <c r="X38" s="52"/>
      <c r="Y38" s="52"/>
      <c r="Z38" s="52"/>
      <c r="AA38" s="77"/>
      <c r="AB38" s="76"/>
      <c r="AC38" s="52"/>
      <c r="AD38" s="52"/>
      <c r="AE38" s="52"/>
      <c r="AF38" s="77"/>
      <c r="AG38" s="76"/>
      <c r="AH38" s="52"/>
      <c r="AI38" s="52"/>
      <c r="AJ38" s="52"/>
      <c r="AK38" s="77"/>
      <c r="AL38" s="76"/>
      <c r="AM38" s="52"/>
      <c r="AN38" s="52"/>
      <c r="AO38" s="52"/>
      <c r="AP38" s="77"/>
      <c r="AQ38" s="76"/>
      <c r="AR38" s="52"/>
      <c r="AS38" s="52"/>
      <c r="AT38" s="52"/>
      <c r="AU38" s="77"/>
      <c r="AV38" s="76"/>
      <c r="AW38" s="52"/>
      <c r="AX38" s="52"/>
      <c r="AY38" s="52"/>
      <c r="AZ38" s="77"/>
      <c r="BA38" s="76"/>
      <c r="BB38" s="52"/>
      <c r="BC38" s="52"/>
      <c r="BD38" s="52"/>
      <c r="BE38" s="77"/>
      <c r="BF38" s="76"/>
      <c r="BG38" s="52"/>
      <c r="BH38" s="52"/>
      <c r="BI38" s="52"/>
      <c r="BJ38" s="77"/>
      <c r="BK38" s="78"/>
    </row>
    <row r="39" spans="1:63" ht="15">
      <c r="A39" s="72"/>
      <c r="B39" s="82" t="s">
        <v>219</v>
      </c>
      <c r="C39" s="76"/>
      <c r="D39" s="52"/>
      <c r="E39" s="52"/>
      <c r="F39" s="52"/>
      <c r="G39" s="77"/>
      <c r="H39" s="76"/>
      <c r="I39" s="52"/>
      <c r="J39" s="52"/>
      <c r="K39" s="52"/>
      <c r="L39" s="77"/>
      <c r="M39" s="76"/>
      <c r="N39" s="52"/>
      <c r="O39" s="52"/>
      <c r="P39" s="52"/>
      <c r="Q39" s="77"/>
      <c r="R39" s="76"/>
      <c r="S39" s="52"/>
      <c r="T39" s="52"/>
      <c r="U39" s="52"/>
      <c r="V39" s="77"/>
      <c r="W39" s="76"/>
      <c r="X39" s="52"/>
      <c r="Y39" s="52"/>
      <c r="Z39" s="52"/>
      <c r="AA39" s="77"/>
      <c r="AB39" s="76"/>
      <c r="AC39" s="52"/>
      <c r="AD39" s="52"/>
      <c r="AE39" s="52"/>
      <c r="AF39" s="77"/>
      <c r="AG39" s="76"/>
      <c r="AH39" s="52"/>
      <c r="AI39" s="52"/>
      <c r="AJ39" s="52"/>
      <c r="AK39" s="77"/>
      <c r="AL39" s="76"/>
      <c r="AM39" s="52"/>
      <c r="AN39" s="52"/>
      <c r="AO39" s="52"/>
      <c r="AP39" s="77"/>
      <c r="AQ39" s="76"/>
      <c r="AR39" s="52"/>
      <c r="AS39" s="52"/>
      <c r="AT39" s="52"/>
      <c r="AU39" s="77"/>
      <c r="AV39" s="76"/>
      <c r="AW39" s="52"/>
      <c r="AX39" s="52"/>
      <c r="AY39" s="52"/>
      <c r="AZ39" s="77"/>
      <c r="BA39" s="76"/>
      <c r="BB39" s="52"/>
      <c r="BC39" s="52"/>
      <c r="BD39" s="52"/>
      <c r="BE39" s="77"/>
      <c r="BF39" s="76"/>
      <c r="BG39" s="52"/>
      <c r="BH39" s="52"/>
      <c r="BI39" s="52"/>
      <c r="BJ39" s="77"/>
      <c r="BK39" s="78"/>
    </row>
    <row r="40" spans="1:63" ht="15">
      <c r="A40" s="72"/>
      <c r="B40" s="74"/>
      <c r="C40" s="130"/>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2"/>
    </row>
    <row r="41" spans="1:63" ht="15">
      <c r="A41" s="72" t="s">
        <v>220</v>
      </c>
      <c r="B41" s="73" t="s">
        <v>221</v>
      </c>
      <c r="C41" s="130"/>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row>
    <row r="42" spans="1:63" ht="15">
      <c r="A42" s="72" t="s">
        <v>190</v>
      </c>
      <c r="B42" s="74" t="s">
        <v>222</v>
      </c>
      <c r="C42" s="130"/>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2"/>
    </row>
    <row r="43" spans="1:63" ht="15">
      <c r="A43" s="72"/>
      <c r="B43" s="75" t="s">
        <v>192</v>
      </c>
      <c r="C43" s="76"/>
      <c r="D43" s="52"/>
      <c r="E43" s="52"/>
      <c r="F43" s="52"/>
      <c r="G43" s="77"/>
      <c r="H43" s="76"/>
      <c r="I43" s="52"/>
      <c r="J43" s="52"/>
      <c r="K43" s="52"/>
      <c r="L43" s="77"/>
      <c r="M43" s="76"/>
      <c r="N43" s="52"/>
      <c r="O43" s="52"/>
      <c r="P43" s="52"/>
      <c r="Q43" s="77"/>
      <c r="R43" s="76"/>
      <c r="S43" s="52"/>
      <c r="T43" s="52"/>
      <c r="U43" s="52"/>
      <c r="V43" s="77"/>
      <c r="W43" s="76"/>
      <c r="X43" s="52"/>
      <c r="Y43" s="52"/>
      <c r="Z43" s="52"/>
      <c r="AA43" s="77"/>
      <c r="AB43" s="76"/>
      <c r="AC43" s="52"/>
      <c r="AD43" s="52"/>
      <c r="AE43" s="52"/>
      <c r="AF43" s="77"/>
      <c r="AG43" s="76"/>
      <c r="AH43" s="52"/>
      <c r="AI43" s="52"/>
      <c r="AJ43" s="52"/>
      <c r="AK43" s="77"/>
      <c r="AL43" s="76"/>
      <c r="AM43" s="52"/>
      <c r="AN43" s="52"/>
      <c r="AO43" s="52"/>
      <c r="AP43" s="77"/>
      <c r="AQ43" s="76"/>
      <c r="AR43" s="52"/>
      <c r="AS43" s="52"/>
      <c r="AT43" s="52"/>
      <c r="AU43" s="77"/>
      <c r="AV43" s="76"/>
      <c r="AW43" s="52"/>
      <c r="AX43" s="52"/>
      <c r="AY43" s="52"/>
      <c r="AZ43" s="77"/>
      <c r="BA43" s="76"/>
      <c r="BB43" s="52"/>
      <c r="BC43" s="52"/>
      <c r="BD43" s="52"/>
      <c r="BE43" s="77"/>
      <c r="BF43" s="76"/>
      <c r="BG43" s="52"/>
      <c r="BH43" s="52"/>
      <c r="BI43" s="52"/>
      <c r="BJ43" s="77"/>
      <c r="BK43" s="78"/>
    </row>
    <row r="44" spans="1:63" ht="15">
      <c r="A44" s="72"/>
      <c r="B44" s="75" t="s">
        <v>193</v>
      </c>
      <c r="C44" s="76"/>
      <c r="D44" s="52"/>
      <c r="E44" s="52"/>
      <c r="F44" s="52"/>
      <c r="G44" s="77"/>
      <c r="H44" s="76"/>
      <c r="I44" s="52"/>
      <c r="J44" s="52"/>
      <c r="K44" s="52"/>
      <c r="L44" s="77"/>
      <c r="M44" s="76"/>
      <c r="N44" s="52"/>
      <c r="O44" s="52"/>
      <c r="P44" s="52"/>
      <c r="Q44" s="77"/>
      <c r="R44" s="76"/>
      <c r="S44" s="52"/>
      <c r="T44" s="52"/>
      <c r="U44" s="52"/>
      <c r="V44" s="77"/>
      <c r="W44" s="76"/>
      <c r="X44" s="52"/>
      <c r="Y44" s="52"/>
      <c r="Z44" s="52"/>
      <c r="AA44" s="77"/>
      <c r="AB44" s="76"/>
      <c r="AC44" s="52"/>
      <c r="AD44" s="52"/>
      <c r="AE44" s="52"/>
      <c r="AF44" s="77"/>
      <c r="AG44" s="76"/>
      <c r="AH44" s="52"/>
      <c r="AI44" s="52"/>
      <c r="AJ44" s="52"/>
      <c r="AK44" s="77"/>
      <c r="AL44" s="76"/>
      <c r="AM44" s="52"/>
      <c r="AN44" s="52"/>
      <c r="AO44" s="52"/>
      <c r="AP44" s="77"/>
      <c r="AQ44" s="76"/>
      <c r="AR44" s="52"/>
      <c r="AS44" s="52"/>
      <c r="AT44" s="52"/>
      <c r="AU44" s="77"/>
      <c r="AV44" s="76"/>
      <c r="AW44" s="52"/>
      <c r="AX44" s="52"/>
      <c r="AY44" s="52"/>
      <c r="AZ44" s="77"/>
      <c r="BA44" s="76"/>
      <c r="BB44" s="52"/>
      <c r="BC44" s="52"/>
      <c r="BD44" s="52"/>
      <c r="BE44" s="77"/>
      <c r="BF44" s="76"/>
      <c r="BG44" s="52"/>
      <c r="BH44" s="52"/>
      <c r="BI44" s="52"/>
      <c r="BJ44" s="77"/>
      <c r="BK44" s="78"/>
    </row>
    <row r="45" spans="1:63" ht="15">
      <c r="A45" s="72" t="s">
        <v>194</v>
      </c>
      <c r="B45" s="74" t="s">
        <v>223</v>
      </c>
      <c r="C45" s="130"/>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2"/>
    </row>
    <row r="46" spans="1:63" ht="15">
      <c r="A46" s="72"/>
      <c r="B46" s="75" t="s">
        <v>192</v>
      </c>
      <c r="C46" s="76"/>
      <c r="D46" s="52"/>
      <c r="E46" s="52"/>
      <c r="F46" s="52"/>
      <c r="G46" s="77"/>
      <c r="H46" s="76"/>
      <c r="I46" s="52"/>
      <c r="J46" s="52"/>
      <c r="K46" s="52"/>
      <c r="L46" s="77"/>
      <c r="M46" s="76"/>
      <c r="N46" s="52"/>
      <c r="O46" s="52"/>
      <c r="P46" s="52"/>
      <c r="Q46" s="77"/>
      <c r="R46" s="76"/>
      <c r="S46" s="52"/>
      <c r="T46" s="52"/>
      <c r="U46" s="52"/>
      <c r="V46" s="77"/>
      <c r="W46" s="76"/>
      <c r="X46" s="52"/>
      <c r="Y46" s="52"/>
      <c r="Z46" s="52"/>
      <c r="AA46" s="77"/>
      <c r="AB46" s="76"/>
      <c r="AC46" s="52"/>
      <c r="AD46" s="52"/>
      <c r="AE46" s="52"/>
      <c r="AF46" s="77"/>
      <c r="AG46" s="76"/>
      <c r="AH46" s="52"/>
      <c r="AI46" s="52"/>
      <c r="AJ46" s="52"/>
      <c r="AK46" s="77"/>
      <c r="AL46" s="76"/>
      <c r="AM46" s="52"/>
      <c r="AN46" s="52"/>
      <c r="AO46" s="52"/>
      <c r="AP46" s="77"/>
      <c r="AQ46" s="76"/>
      <c r="AR46" s="52"/>
      <c r="AS46" s="52"/>
      <c r="AT46" s="52"/>
      <c r="AU46" s="77"/>
      <c r="AV46" s="76"/>
      <c r="AW46" s="52"/>
      <c r="AX46" s="52"/>
      <c r="AY46" s="52"/>
      <c r="AZ46" s="77"/>
      <c r="BA46" s="76"/>
      <c r="BB46" s="52"/>
      <c r="BC46" s="52"/>
      <c r="BD46" s="52"/>
      <c r="BE46" s="77"/>
      <c r="BF46" s="76"/>
      <c r="BG46" s="52"/>
      <c r="BH46" s="52"/>
      <c r="BI46" s="52"/>
      <c r="BJ46" s="77"/>
      <c r="BK46" s="78"/>
    </row>
    <row r="47" spans="1:63" ht="15">
      <c r="A47" s="72"/>
      <c r="B47" s="75" t="s">
        <v>196</v>
      </c>
      <c r="C47" s="76"/>
      <c r="D47" s="52"/>
      <c r="E47" s="52"/>
      <c r="F47" s="52"/>
      <c r="G47" s="77"/>
      <c r="H47" s="76"/>
      <c r="I47" s="52"/>
      <c r="J47" s="52"/>
      <c r="K47" s="52"/>
      <c r="L47" s="77"/>
      <c r="M47" s="76"/>
      <c r="N47" s="52"/>
      <c r="O47" s="52"/>
      <c r="P47" s="52"/>
      <c r="Q47" s="77"/>
      <c r="R47" s="76"/>
      <c r="S47" s="52"/>
      <c r="T47" s="52"/>
      <c r="U47" s="52"/>
      <c r="V47" s="77"/>
      <c r="W47" s="76"/>
      <c r="X47" s="52"/>
      <c r="Y47" s="52"/>
      <c r="Z47" s="52"/>
      <c r="AA47" s="77"/>
      <c r="AB47" s="76"/>
      <c r="AC47" s="52"/>
      <c r="AD47" s="52"/>
      <c r="AE47" s="52"/>
      <c r="AF47" s="77"/>
      <c r="AG47" s="76"/>
      <c r="AH47" s="52"/>
      <c r="AI47" s="52"/>
      <c r="AJ47" s="52"/>
      <c r="AK47" s="77"/>
      <c r="AL47" s="76"/>
      <c r="AM47" s="52"/>
      <c r="AN47" s="52"/>
      <c r="AO47" s="52"/>
      <c r="AP47" s="77"/>
      <c r="AQ47" s="76"/>
      <c r="AR47" s="52"/>
      <c r="AS47" s="52"/>
      <c r="AT47" s="52"/>
      <c r="AU47" s="77"/>
      <c r="AV47" s="76"/>
      <c r="AW47" s="52"/>
      <c r="AX47" s="52"/>
      <c r="AY47" s="52"/>
      <c r="AZ47" s="77"/>
      <c r="BA47" s="76"/>
      <c r="BB47" s="52"/>
      <c r="BC47" s="52"/>
      <c r="BD47" s="52"/>
      <c r="BE47" s="77"/>
      <c r="BF47" s="76"/>
      <c r="BG47" s="52"/>
      <c r="BH47" s="52"/>
      <c r="BI47" s="52"/>
      <c r="BJ47" s="77"/>
      <c r="BK47" s="78"/>
    </row>
    <row r="48" spans="1:63" ht="15">
      <c r="A48" s="72"/>
      <c r="B48" s="82" t="s">
        <v>215</v>
      </c>
      <c r="C48" s="76"/>
      <c r="D48" s="52"/>
      <c r="E48" s="52"/>
      <c r="F48" s="52"/>
      <c r="G48" s="77"/>
      <c r="H48" s="76"/>
      <c r="I48" s="52"/>
      <c r="J48" s="52"/>
      <c r="K48" s="52"/>
      <c r="L48" s="77"/>
      <c r="M48" s="76"/>
      <c r="N48" s="52"/>
      <c r="O48" s="52"/>
      <c r="P48" s="52"/>
      <c r="Q48" s="77"/>
      <c r="R48" s="76"/>
      <c r="S48" s="52"/>
      <c r="T48" s="52"/>
      <c r="U48" s="52"/>
      <c r="V48" s="77"/>
      <c r="W48" s="76"/>
      <c r="X48" s="52"/>
      <c r="Y48" s="52"/>
      <c r="Z48" s="52"/>
      <c r="AA48" s="77"/>
      <c r="AB48" s="76"/>
      <c r="AC48" s="52"/>
      <c r="AD48" s="52"/>
      <c r="AE48" s="52"/>
      <c r="AF48" s="77"/>
      <c r="AG48" s="76"/>
      <c r="AH48" s="52"/>
      <c r="AI48" s="52"/>
      <c r="AJ48" s="52"/>
      <c r="AK48" s="77"/>
      <c r="AL48" s="76"/>
      <c r="AM48" s="52"/>
      <c r="AN48" s="52"/>
      <c r="AO48" s="52"/>
      <c r="AP48" s="77"/>
      <c r="AQ48" s="76"/>
      <c r="AR48" s="52"/>
      <c r="AS48" s="52"/>
      <c r="AT48" s="52"/>
      <c r="AU48" s="77"/>
      <c r="AV48" s="76"/>
      <c r="AW48" s="52"/>
      <c r="AX48" s="52"/>
      <c r="AY48" s="52"/>
      <c r="AZ48" s="77"/>
      <c r="BA48" s="76"/>
      <c r="BB48" s="52"/>
      <c r="BC48" s="52"/>
      <c r="BD48" s="52"/>
      <c r="BE48" s="77"/>
      <c r="BF48" s="76"/>
      <c r="BG48" s="52"/>
      <c r="BH48" s="52"/>
      <c r="BI48" s="52"/>
      <c r="BJ48" s="77"/>
      <c r="BK48" s="78"/>
    </row>
    <row r="49" spans="1:63" ht="15">
      <c r="A49" s="72"/>
      <c r="B49" s="74"/>
      <c r="C49" s="130"/>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2"/>
    </row>
    <row r="50" spans="1:63" ht="15">
      <c r="A50" s="72" t="s">
        <v>224</v>
      </c>
      <c r="B50" s="73" t="s">
        <v>225</v>
      </c>
      <c r="C50" s="130"/>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2"/>
    </row>
    <row r="51" spans="1:63" ht="15">
      <c r="A51" s="72" t="s">
        <v>190</v>
      </c>
      <c r="B51" s="74" t="s">
        <v>226</v>
      </c>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2"/>
    </row>
    <row r="52" spans="1:63" ht="15">
      <c r="A52" s="72"/>
      <c r="B52" s="75" t="s">
        <v>192</v>
      </c>
      <c r="C52" s="76"/>
      <c r="D52" s="52"/>
      <c r="E52" s="52"/>
      <c r="F52" s="52"/>
      <c r="G52" s="77"/>
      <c r="H52" s="76"/>
      <c r="I52" s="52"/>
      <c r="J52" s="52"/>
      <c r="K52" s="52"/>
      <c r="L52" s="77"/>
      <c r="M52" s="76"/>
      <c r="N52" s="52"/>
      <c r="O52" s="52"/>
      <c r="P52" s="52"/>
      <c r="Q52" s="77"/>
      <c r="R52" s="76"/>
      <c r="S52" s="52"/>
      <c r="T52" s="52"/>
      <c r="U52" s="52"/>
      <c r="V52" s="77"/>
      <c r="W52" s="76"/>
      <c r="X52" s="52"/>
      <c r="Y52" s="52"/>
      <c r="Z52" s="52"/>
      <c r="AA52" s="77"/>
      <c r="AB52" s="76"/>
      <c r="AC52" s="52"/>
      <c r="AD52" s="52"/>
      <c r="AE52" s="52"/>
      <c r="AF52" s="77"/>
      <c r="AG52" s="76"/>
      <c r="AH52" s="52"/>
      <c r="AI52" s="52"/>
      <c r="AJ52" s="52"/>
      <c r="AK52" s="77"/>
      <c r="AL52" s="76"/>
      <c r="AM52" s="52"/>
      <c r="AN52" s="52"/>
      <c r="AO52" s="52"/>
      <c r="AP52" s="77"/>
      <c r="AQ52" s="76"/>
      <c r="AR52" s="52"/>
      <c r="AS52" s="52"/>
      <c r="AT52" s="52"/>
      <c r="AU52" s="77"/>
      <c r="AV52" s="76"/>
      <c r="AW52" s="52"/>
      <c r="AX52" s="52"/>
      <c r="AY52" s="52"/>
      <c r="AZ52" s="77"/>
      <c r="BA52" s="76"/>
      <c r="BB52" s="52"/>
      <c r="BC52" s="52"/>
      <c r="BD52" s="52"/>
      <c r="BE52" s="77"/>
      <c r="BF52" s="76"/>
      <c r="BG52" s="52"/>
      <c r="BH52" s="52"/>
      <c r="BI52" s="52"/>
      <c r="BJ52" s="77"/>
      <c r="BK52" s="78"/>
    </row>
    <row r="53" spans="1:63" ht="15">
      <c r="A53" s="72"/>
      <c r="B53" s="82" t="s">
        <v>219</v>
      </c>
      <c r="C53" s="76"/>
      <c r="D53" s="52"/>
      <c r="E53" s="52"/>
      <c r="F53" s="52"/>
      <c r="G53" s="77"/>
      <c r="H53" s="76"/>
      <c r="I53" s="52"/>
      <c r="J53" s="52"/>
      <c r="K53" s="52"/>
      <c r="L53" s="77"/>
      <c r="M53" s="76"/>
      <c r="N53" s="52"/>
      <c r="O53" s="52"/>
      <c r="P53" s="52"/>
      <c r="Q53" s="77"/>
      <c r="R53" s="76"/>
      <c r="S53" s="52"/>
      <c r="T53" s="52"/>
      <c r="U53" s="52"/>
      <c r="V53" s="77"/>
      <c r="W53" s="76"/>
      <c r="X53" s="52"/>
      <c r="Y53" s="52"/>
      <c r="Z53" s="52"/>
      <c r="AA53" s="77"/>
      <c r="AB53" s="76"/>
      <c r="AC53" s="52"/>
      <c r="AD53" s="52"/>
      <c r="AE53" s="52"/>
      <c r="AF53" s="77"/>
      <c r="AG53" s="76"/>
      <c r="AH53" s="52"/>
      <c r="AI53" s="52"/>
      <c r="AJ53" s="52"/>
      <c r="AK53" s="77"/>
      <c r="AL53" s="76"/>
      <c r="AM53" s="52"/>
      <c r="AN53" s="52"/>
      <c r="AO53" s="52"/>
      <c r="AP53" s="77"/>
      <c r="AQ53" s="76"/>
      <c r="AR53" s="52"/>
      <c r="AS53" s="52"/>
      <c r="AT53" s="52"/>
      <c r="AU53" s="77"/>
      <c r="AV53" s="76"/>
      <c r="AW53" s="52"/>
      <c r="AX53" s="52"/>
      <c r="AY53" s="52"/>
      <c r="AZ53" s="77"/>
      <c r="BA53" s="76"/>
      <c r="BB53" s="52"/>
      <c r="BC53" s="52"/>
      <c r="BD53" s="52"/>
      <c r="BE53" s="77"/>
      <c r="BF53" s="76"/>
      <c r="BG53" s="52"/>
      <c r="BH53" s="52"/>
      <c r="BI53" s="52"/>
      <c r="BJ53" s="77"/>
      <c r="BK53" s="78"/>
    </row>
    <row r="54" spans="1:63" ht="15">
      <c r="A54" s="72"/>
      <c r="B54" s="88"/>
      <c r="C54" s="130"/>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2"/>
    </row>
    <row r="55" spans="1:63" ht="15">
      <c r="A55" s="72"/>
      <c r="B55" s="89" t="s">
        <v>227</v>
      </c>
      <c r="C55" s="90"/>
      <c r="D55" s="90">
        <f>D21</f>
        <v>309.0446258086682</v>
      </c>
      <c r="E55" s="90"/>
      <c r="F55" s="90"/>
      <c r="G55" s="126"/>
      <c r="H55" s="102"/>
      <c r="I55" s="90"/>
      <c r="J55" s="90">
        <f>J21</f>
        <v>1286.606933530531</v>
      </c>
      <c r="K55" s="90"/>
      <c r="L55" s="126"/>
      <c r="M55" s="102"/>
      <c r="N55" s="90"/>
      <c r="O55" s="90"/>
      <c r="P55" s="90"/>
      <c r="Q55" s="126"/>
      <c r="R55" s="102"/>
      <c r="S55" s="90"/>
      <c r="T55" s="90">
        <f>T21</f>
        <v>36.64418678658</v>
      </c>
      <c r="U55" s="90"/>
      <c r="V55" s="126"/>
      <c r="W55" s="102"/>
      <c r="X55" s="90"/>
      <c r="Y55" s="90"/>
      <c r="Z55" s="90"/>
      <c r="AA55" s="126"/>
      <c r="AB55" s="102"/>
      <c r="AC55" s="90"/>
      <c r="AD55" s="90">
        <f>AD21</f>
        <v>0</v>
      </c>
      <c r="AE55" s="90"/>
      <c r="AF55" s="126"/>
      <c r="AG55" s="102"/>
      <c r="AH55" s="90"/>
      <c r="AI55" s="90"/>
      <c r="AJ55" s="90"/>
      <c r="AK55" s="126"/>
      <c r="AL55" s="102"/>
      <c r="AM55" s="90"/>
      <c r="AN55" s="90">
        <f>AN21</f>
        <v>0</v>
      </c>
      <c r="AO55" s="90"/>
      <c r="AP55" s="126"/>
      <c r="AQ55" s="102"/>
      <c r="AR55" s="90"/>
      <c r="AS55" s="90"/>
      <c r="AT55" s="90"/>
      <c r="AU55" s="126"/>
      <c r="AV55" s="102"/>
      <c r="AW55" s="90"/>
      <c r="AX55" s="90"/>
      <c r="AY55" s="90"/>
      <c r="AZ55" s="126"/>
      <c r="BA55" s="102"/>
      <c r="BB55" s="90"/>
      <c r="BC55" s="90"/>
      <c r="BD55" s="90"/>
      <c r="BE55" s="126"/>
      <c r="BF55" s="102"/>
      <c r="BG55" s="90"/>
      <c r="BH55" s="90"/>
      <c r="BI55" s="90"/>
      <c r="BJ55" s="126"/>
      <c r="BK55" s="81">
        <f>D55+J55+T55+AD55+AN55</f>
        <v>1632.295746125779</v>
      </c>
    </row>
    <row r="56" spans="1:63" ht="15">
      <c r="A56" s="72"/>
      <c r="B56" s="89"/>
      <c r="C56" s="133"/>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4"/>
    </row>
    <row r="57" spans="1:63" ht="15.75">
      <c r="A57" s="72" t="s">
        <v>228</v>
      </c>
      <c r="B57" s="91" t="s">
        <v>229</v>
      </c>
      <c r="C57" s="133"/>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4"/>
    </row>
    <row r="58" spans="1:63" ht="15">
      <c r="A58" s="72"/>
      <c r="B58" s="75" t="s">
        <v>192</v>
      </c>
      <c r="C58" s="52"/>
      <c r="D58" s="52"/>
      <c r="E58" s="52"/>
      <c r="F58" s="52"/>
      <c r="G58" s="92"/>
      <c r="H58" s="76"/>
      <c r="I58" s="52"/>
      <c r="J58" s="52"/>
      <c r="K58" s="52"/>
      <c r="L58" s="92"/>
      <c r="M58" s="76"/>
      <c r="N58" s="52"/>
      <c r="O58" s="52"/>
      <c r="P58" s="52"/>
      <c r="Q58" s="92"/>
      <c r="R58" s="76"/>
      <c r="S58" s="52"/>
      <c r="T58" s="52"/>
      <c r="U58" s="52"/>
      <c r="V58" s="77"/>
      <c r="W58" s="93"/>
      <c r="X58" s="52"/>
      <c r="Y58" s="52"/>
      <c r="Z58" s="52"/>
      <c r="AA58" s="92"/>
      <c r="AB58" s="76"/>
      <c r="AC58" s="52"/>
      <c r="AD58" s="52"/>
      <c r="AE58" s="52"/>
      <c r="AF58" s="92"/>
      <c r="AG58" s="76"/>
      <c r="AH58" s="52"/>
      <c r="AI58" s="52"/>
      <c r="AJ58" s="52"/>
      <c r="AK58" s="92"/>
      <c r="AL58" s="76"/>
      <c r="AM58" s="52"/>
      <c r="AN58" s="52"/>
      <c r="AO58" s="52"/>
      <c r="AP58" s="92"/>
      <c r="AQ58" s="76"/>
      <c r="AR58" s="52"/>
      <c r="AS58" s="52"/>
      <c r="AT58" s="52"/>
      <c r="AU58" s="92"/>
      <c r="AV58" s="76"/>
      <c r="AW58" s="52"/>
      <c r="AX58" s="52"/>
      <c r="AY58" s="52"/>
      <c r="AZ58" s="92"/>
      <c r="BA58" s="76"/>
      <c r="BB58" s="52"/>
      <c r="BC58" s="52"/>
      <c r="BD58" s="52"/>
      <c r="BE58" s="92"/>
      <c r="BF58" s="76"/>
      <c r="BG58" s="52"/>
      <c r="BH58" s="52"/>
      <c r="BI58" s="52"/>
      <c r="BJ58" s="92"/>
      <c r="BK58" s="76"/>
    </row>
    <row r="59" spans="1:63" ht="15.75" thickBot="1">
      <c r="A59" s="94"/>
      <c r="B59" s="82" t="s">
        <v>219</v>
      </c>
      <c r="C59" s="52"/>
      <c r="D59" s="52"/>
      <c r="E59" s="52"/>
      <c r="F59" s="52"/>
      <c r="G59" s="92"/>
      <c r="H59" s="76"/>
      <c r="I59" s="52"/>
      <c r="J59" s="52"/>
      <c r="K59" s="52"/>
      <c r="L59" s="92"/>
      <c r="M59" s="76"/>
      <c r="N59" s="52"/>
      <c r="O59" s="52"/>
      <c r="P59" s="52"/>
      <c r="Q59" s="92"/>
      <c r="R59" s="76"/>
      <c r="S59" s="52"/>
      <c r="T59" s="52"/>
      <c r="U59" s="52"/>
      <c r="V59" s="77"/>
      <c r="W59" s="93"/>
      <c r="X59" s="52"/>
      <c r="Y59" s="52"/>
      <c r="Z59" s="52"/>
      <c r="AA59" s="92"/>
      <c r="AB59" s="76"/>
      <c r="AC59" s="52"/>
      <c r="AD59" s="52"/>
      <c r="AE59" s="52"/>
      <c r="AF59" s="92"/>
      <c r="AG59" s="76"/>
      <c r="AH59" s="52"/>
      <c r="AI59" s="52"/>
      <c r="AJ59" s="52"/>
      <c r="AK59" s="92"/>
      <c r="AL59" s="76"/>
      <c r="AM59" s="52"/>
      <c r="AN59" s="52"/>
      <c r="AO59" s="52"/>
      <c r="AP59" s="92"/>
      <c r="AQ59" s="76"/>
      <c r="AR59" s="52"/>
      <c r="AS59" s="52"/>
      <c r="AT59" s="52"/>
      <c r="AU59" s="92"/>
      <c r="AV59" s="76"/>
      <c r="AW59" s="52"/>
      <c r="AX59" s="52"/>
      <c r="AY59" s="52"/>
      <c r="AZ59" s="92"/>
      <c r="BA59" s="76"/>
      <c r="BB59" s="52"/>
      <c r="BC59" s="52"/>
      <c r="BD59" s="52"/>
      <c r="BE59" s="92"/>
      <c r="BF59" s="76"/>
      <c r="BG59" s="52"/>
      <c r="BH59" s="52"/>
      <c r="BI59" s="52"/>
      <c r="BJ59" s="92"/>
      <c r="BK59" s="76"/>
    </row>
    <row r="60" spans="1:2" ht="15">
      <c r="A60" s="84"/>
      <c r="B60" s="95"/>
    </row>
    <row r="61" spans="1:12" ht="15">
      <c r="A61" s="84"/>
      <c r="B61" s="84" t="s">
        <v>230</v>
      </c>
      <c r="L61" s="96" t="s">
        <v>231</v>
      </c>
    </row>
    <row r="62" spans="1:12" ht="15">
      <c r="A62" s="84"/>
      <c r="B62" s="84" t="s">
        <v>232</v>
      </c>
      <c r="L62" s="84" t="s">
        <v>233</v>
      </c>
    </row>
    <row r="63" ht="15">
      <c r="L63" s="84" t="s">
        <v>234</v>
      </c>
    </row>
    <row r="64" spans="2:12" ht="15">
      <c r="B64" s="84" t="s">
        <v>380</v>
      </c>
      <c r="L64" s="84" t="s">
        <v>235</v>
      </c>
    </row>
    <row r="65" spans="2:12" ht="15">
      <c r="B65" s="84" t="s">
        <v>381</v>
      </c>
      <c r="L65" s="84" t="s">
        <v>236</v>
      </c>
    </row>
    <row r="66" spans="2:12" ht="15">
      <c r="B66" s="84"/>
      <c r="L66" s="84" t="s">
        <v>237</v>
      </c>
    </row>
    <row r="74" ht="15">
      <c r="B74" s="84"/>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46"/>
  <sheetViews>
    <sheetView zoomScale="70" zoomScaleNormal="70" zoomScalePageLayoutView="0" workbookViewId="0" topLeftCell="A1">
      <selection activeCell="C11" sqref="C11"/>
    </sheetView>
  </sheetViews>
  <sheetFormatPr defaultColWidth="9.140625" defaultRowHeight="15"/>
  <cols>
    <col min="2" max="2" width="25.28125" style="0" bestFit="1" customWidth="1"/>
    <col min="3" max="3" width="9.8515625" style="0" customWidth="1"/>
    <col min="4" max="5" width="18.28125" style="0" bestFit="1" customWidth="1"/>
    <col min="6" max="6" width="10.00390625" style="0" bestFit="1" customWidth="1"/>
    <col min="7" max="7" width="19.8515625" style="0" bestFit="1" customWidth="1"/>
    <col min="8" max="8" width="15.8515625" style="0" bestFit="1" customWidth="1"/>
    <col min="9" max="9" width="17.00390625" style="0" bestFit="1" customWidth="1"/>
    <col min="10" max="10" width="9.57421875" style="0" bestFit="1" customWidth="1"/>
    <col min="11" max="11" width="19.8515625" style="0" bestFit="1" customWidth="1"/>
  </cols>
  <sheetData>
    <row r="2" spans="1:11" ht="15">
      <c r="A2" s="160" t="s">
        <v>441</v>
      </c>
      <c r="B2" s="136"/>
      <c r="C2" s="136"/>
      <c r="D2" s="136"/>
      <c r="E2" s="136"/>
      <c r="F2" s="136"/>
      <c r="G2" s="136"/>
      <c r="H2" s="136"/>
      <c r="I2" s="136"/>
      <c r="J2" s="136"/>
      <c r="K2" s="161"/>
    </row>
    <row r="3" spans="1:11" ht="15">
      <c r="A3" s="160" t="s">
        <v>326</v>
      </c>
      <c r="B3" s="136"/>
      <c r="C3" s="136"/>
      <c r="D3" s="136"/>
      <c r="E3" s="136"/>
      <c r="F3" s="136"/>
      <c r="G3" s="136"/>
      <c r="H3" s="136"/>
      <c r="I3" s="136"/>
      <c r="J3" s="136"/>
      <c r="K3" s="161"/>
    </row>
    <row r="4" spans="1:11" ht="30" customHeight="1">
      <c r="A4" s="52" t="s">
        <v>180</v>
      </c>
      <c r="B4" s="64" t="s">
        <v>238</v>
      </c>
      <c r="C4" s="64" t="s">
        <v>239</v>
      </c>
      <c r="D4" s="64" t="s">
        <v>240</v>
      </c>
      <c r="E4" s="64" t="s">
        <v>212</v>
      </c>
      <c r="F4" s="64" t="s">
        <v>217</v>
      </c>
      <c r="G4" s="64" t="s">
        <v>225</v>
      </c>
      <c r="H4" s="64" t="s">
        <v>241</v>
      </c>
      <c r="I4" s="64" t="s">
        <v>242</v>
      </c>
      <c r="J4" s="64" t="s">
        <v>309</v>
      </c>
      <c r="K4" s="64" t="s">
        <v>243</v>
      </c>
    </row>
    <row r="5" spans="1:11" ht="15">
      <c r="A5" s="65">
        <v>1</v>
      </c>
      <c r="B5" s="66" t="s">
        <v>244</v>
      </c>
      <c r="C5" s="66"/>
      <c r="D5" s="52"/>
      <c r="E5" s="52"/>
      <c r="F5" s="52"/>
      <c r="G5" s="52"/>
      <c r="H5" s="52"/>
      <c r="I5" s="52"/>
      <c r="J5" s="52"/>
      <c r="K5" s="52"/>
    </row>
    <row r="6" spans="1:11" ht="15">
      <c r="A6" s="65">
        <v>2</v>
      </c>
      <c r="B6" s="67" t="s">
        <v>245</v>
      </c>
      <c r="C6" s="67"/>
      <c r="D6" s="68">
        <v>22.2169538766</v>
      </c>
      <c r="E6" s="52"/>
      <c r="F6" s="52"/>
      <c r="G6" s="52"/>
      <c r="H6" s="52"/>
      <c r="I6" s="52"/>
      <c r="J6" s="68">
        <f>D6</f>
        <v>22.2169538766</v>
      </c>
      <c r="K6" s="52"/>
    </row>
    <row r="7" spans="1:11" ht="15">
      <c r="A7" s="65">
        <v>3</v>
      </c>
      <c r="B7" s="66" t="s">
        <v>246</v>
      </c>
      <c r="C7" s="66"/>
      <c r="D7" s="52"/>
      <c r="E7" s="52"/>
      <c r="F7" s="52"/>
      <c r="G7" s="52"/>
      <c r="H7" s="52"/>
      <c r="I7" s="52"/>
      <c r="J7" s="52"/>
      <c r="K7" s="52"/>
    </row>
    <row r="8" spans="1:11" ht="15">
      <c r="A8" s="65">
        <v>4</v>
      </c>
      <c r="B8" s="67" t="s">
        <v>247</v>
      </c>
      <c r="C8" s="67"/>
      <c r="D8" s="68"/>
      <c r="E8" s="52"/>
      <c r="F8" s="52"/>
      <c r="G8" s="52"/>
      <c r="H8" s="52"/>
      <c r="I8" s="52"/>
      <c r="J8" s="68">
        <f>D8</f>
        <v>0</v>
      </c>
      <c r="K8" s="52"/>
    </row>
    <row r="9" spans="1:11" ht="15">
      <c r="A9" s="65">
        <v>5</v>
      </c>
      <c r="B9" s="67" t="s">
        <v>248</v>
      </c>
      <c r="C9" s="67"/>
      <c r="D9" s="68"/>
      <c r="E9" s="52"/>
      <c r="F9" s="52"/>
      <c r="G9" s="52"/>
      <c r="H9" s="52"/>
      <c r="I9" s="52"/>
      <c r="J9" s="68"/>
      <c r="K9" s="52"/>
    </row>
    <row r="10" spans="1:11" ht="15">
      <c r="A10" s="65">
        <v>6</v>
      </c>
      <c r="B10" s="67" t="s">
        <v>249</v>
      </c>
      <c r="C10" s="67"/>
      <c r="D10" s="68"/>
      <c r="E10" s="52"/>
      <c r="F10" s="52"/>
      <c r="G10" s="52"/>
      <c r="H10" s="52"/>
      <c r="I10" s="52"/>
      <c r="J10" s="68"/>
      <c r="K10" s="52"/>
    </row>
    <row r="11" spans="1:11" ht="15">
      <c r="A11" s="65">
        <v>7</v>
      </c>
      <c r="B11" s="67" t="s">
        <v>250</v>
      </c>
      <c r="C11" s="67"/>
      <c r="D11" s="68">
        <v>14.427232909979999</v>
      </c>
      <c r="E11" s="52"/>
      <c r="F11" s="52"/>
      <c r="G11" s="52"/>
      <c r="H11" s="52"/>
      <c r="I11" s="52"/>
      <c r="J11" s="68">
        <f>D11</f>
        <v>14.427232909979999</v>
      </c>
      <c r="K11" s="52"/>
    </row>
    <row r="12" spans="1:11" ht="15">
      <c r="A12" s="65">
        <v>8</v>
      </c>
      <c r="B12" s="66" t="s">
        <v>251</v>
      </c>
      <c r="C12" s="66"/>
      <c r="D12" s="68"/>
      <c r="E12" s="52"/>
      <c r="F12" s="52"/>
      <c r="G12" s="52"/>
      <c r="H12" s="52"/>
      <c r="I12" s="52"/>
      <c r="J12" s="68"/>
      <c r="K12" s="52"/>
    </row>
    <row r="13" spans="1:11" ht="15">
      <c r="A13" s="65">
        <v>9</v>
      </c>
      <c r="B13" s="66" t="s">
        <v>252</v>
      </c>
      <c r="C13" s="66"/>
      <c r="D13" s="68"/>
      <c r="E13" s="52"/>
      <c r="F13" s="52"/>
      <c r="G13" s="52"/>
      <c r="H13" s="52"/>
      <c r="I13" s="52"/>
      <c r="J13" s="68"/>
      <c r="K13" s="52"/>
    </row>
    <row r="14" spans="1:11" ht="15">
      <c r="A14" s="65">
        <v>10</v>
      </c>
      <c r="B14" s="67" t="s">
        <v>253</v>
      </c>
      <c r="C14" s="67"/>
      <c r="D14" s="68"/>
      <c r="E14" s="52"/>
      <c r="F14" s="52"/>
      <c r="G14" s="52"/>
      <c r="H14" s="52"/>
      <c r="I14" s="52"/>
      <c r="J14" s="68">
        <f>D14</f>
        <v>0</v>
      </c>
      <c r="K14" s="52"/>
    </row>
    <row r="15" spans="1:11" ht="15">
      <c r="A15" s="65">
        <v>11</v>
      </c>
      <c r="B15" s="67" t="s">
        <v>254</v>
      </c>
      <c r="C15" s="67"/>
      <c r="D15" s="68"/>
      <c r="E15" s="52"/>
      <c r="F15" s="52"/>
      <c r="G15" s="52"/>
      <c r="H15" s="52"/>
      <c r="I15" s="52"/>
      <c r="J15" s="68">
        <f>D15</f>
        <v>0</v>
      </c>
      <c r="K15" s="52"/>
    </row>
    <row r="16" spans="1:11" ht="15">
      <c r="A16" s="65">
        <v>12</v>
      </c>
      <c r="B16" s="67" t="s">
        <v>255</v>
      </c>
      <c r="C16" s="67"/>
      <c r="D16" s="68"/>
      <c r="E16" s="52"/>
      <c r="F16" s="52"/>
      <c r="G16" s="52"/>
      <c r="H16" s="52"/>
      <c r="I16" s="52"/>
      <c r="J16" s="68">
        <f>D16</f>
        <v>0</v>
      </c>
      <c r="K16" s="52"/>
    </row>
    <row r="17" spans="1:11" ht="15">
      <c r="A17" s="65">
        <v>13</v>
      </c>
      <c r="B17" s="67" t="s">
        <v>256</v>
      </c>
      <c r="C17" s="67"/>
      <c r="D17" s="68"/>
      <c r="E17" s="52"/>
      <c r="F17" s="52"/>
      <c r="G17" s="52"/>
      <c r="H17" s="52"/>
      <c r="I17" s="52"/>
      <c r="J17" s="68"/>
      <c r="K17" s="52"/>
    </row>
    <row r="18" spans="1:11" ht="15">
      <c r="A18" s="65">
        <v>14</v>
      </c>
      <c r="B18" s="67" t="s">
        <v>257</v>
      </c>
      <c r="C18" s="67"/>
      <c r="D18" s="68"/>
      <c r="E18" s="52"/>
      <c r="F18" s="52"/>
      <c r="G18" s="52"/>
      <c r="H18" s="52"/>
      <c r="I18" s="52"/>
      <c r="J18" s="68"/>
      <c r="K18" s="52"/>
    </row>
    <row r="19" spans="1:11" ht="15">
      <c r="A19" s="65">
        <v>15</v>
      </c>
      <c r="B19" s="67" t="s">
        <v>258</v>
      </c>
      <c r="C19" s="67"/>
      <c r="D19" s="68"/>
      <c r="E19" s="52"/>
      <c r="F19" s="52"/>
      <c r="G19" s="52"/>
      <c r="H19" s="52"/>
      <c r="I19" s="52"/>
      <c r="J19" s="68">
        <f>D19</f>
        <v>0</v>
      </c>
      <c r="K19" s="52"/>
    </row>
    <row r="20" spans="1:11" ht="15">
      <c r="A20" s="65">
        <v>16</v>
      </c>
      <c r="B20" s="67" t="s">
        <v>259</v>
      </c>
      <c r="C20" s="67"/>
      <c r="D20" s="103"/>
      <c r="E20" s="52"/>
      <c r="F20" s="52"/>
      <c r="G20" s="52"/>
      <c r="H20" s="52"/>
      <c r="I20" s="52"/>
      <c r="J20" s="68">
        <f>D20</f>
        <v>0</v>
      </c>
      <c r="K20" s="52"/>
    </row>
    <row r="21" spans="1:11" ht="15">
      <c r="A21" s="65">
        <v>17</v>
      </c>
      <c r="B21" s="67" t="s">
        <v>260</v>
      </c>
      <c r="C21" s="67"/>
      <c r="D21" s="68"/>
      <c r="E21" s="52"/>
      <c r="F21" s="52"/>
      <c r="G21" s="52"/>
      <c r="H21" s="52"/>
      <c r="I21" s="52"/>
      <c r="J21" s="68"/>
      <c r="K21" s="52"/>
    </row>
    <row r="22" spans="1:11" ht="15">
      <c r="A22" s="65">
        <v>18</v>
      </c>
      <c r="B22" s="66" t="s">
        <v>261</v>
      </c>
      <c r="C22" s="66"/>
      <c r="D22" s="68"/>
      <c r="E22" s="52"/>
      <c r="F22" s="52"/>
      <c r="G22" s="52"/>
      <c r="H22" s="52"/>
      <c r="I22" s="52"/>
      <c r="J22" s="68"/>
      <c r="K22" s="52"/>
    </row>
    <row r="23" spans="1:11" ht="15">
      <c r="A23" s="65">
        <v>19</v>
      </c>
      <c r="B23" s="67" t="s">
        <v>262</v>
      </c>
      <c r="C23" s="67"/>
      <c r="D23" s="68"/>
      <c r="E23" s="52"/>
      <c r="F23" s="52"/>
      <c r="G23" s="52"/>
      <c r="H23" s="52"/>
      <c r="I23" s="52"/>
      <c r="J23" s="68">
        <f>D23</f>
        <v>0</v>
      </c>
      <c r="K23" s="52"/>
    </row>
    <row r="24" spans="1:11" ht="15">
      <c r="A24" s="65">
        <v>20</v>
      </c>
      <c r="B24" s="67" t="s">
        <v>263</v>
      </c>
      <c r="C24" s="67"/>
      <c r="D24" s="68">
        <v>1421.427379891145</v>
      </c>
      <c r="E24" s="52"/>
      <c r="F24" s="52"/>
      <c r="G24" s="52"/>
      <c r="H24" s="52"/>
      <c r="I24" s="52"/>
      <c r="J24" s="68">
        <f>D24</f>
        <v>1421.427379891145</v>
      </c>
      <c r="K24" s="52"/>
    </row>
    <row r="25" spans="1:11" ht="15">
      <c r="A25" s="65">
        <v>21</v>
      </c>
      <c r="B25" s="66" t="s">
        <v>264</v>
      </c>
      <c r="C25" s="66"/>
      <c r="D25" s="68"/>
      <c r="E25" s="52"/>
      <c r="F25" s="52"/>
      <c r="G25" s="52"/>
      <c r="H25" s="52"/>
      <c r="I25" s="52"/>
      <c r="J25" s="68"/>
      <c r="K25" s="52"/>
    </row>
    <row r="26" spans="1:11" ht="15">
      <c r="A26" s="65">
        <v>22</v>
      </c>
      <c r="B26" s="67" t="s">
        <v>265</v>
      </c>
      <c r="C26" s="67"/>
      <c r="D26" s="68"/>
      <c r="E26" s="52"/>
      <c r="F26" s="52"/>
      <c r="G26" s="52"/>
      <c r="H26" s="52"/>
      <c r="I26" s="52"/>
      <c r="J26" s="68"/>
      <c r="K26" s="52"/>
    </row>
    <row r="27" spans="1:11" ht="15">
      <c r="A27" s="65">
        <v>23</v>
      </c>
      <c r="B27" s="66" t="s">
        <v>266</v>
      </c>
      <c r="C27" s="66"/>
      <c r="D27" s="68"/>
      <c r="E27" s="52"/>
      <c r="F27" s="52"/>
      <c r="G27" s="52"/>
      <c r="H27" s="52"/>
      <c r="I27" s="52"/>
      <c r="J27" s="68"/>
      <c r="K27" s="52"/>
    </row>
    <row r="28" spans="1:11" ht="15">
      <c r="A28" s="65">
        <v>24</v>
      </c>
      <c r="B28" s="66" t="s">
        <v>267</v>
      </c>
      <c r="C28" s="66"/>
      <c r="D28" s="68"/>
      <c r="E28" s="52"/>
      <c r="F28" s="52"/>
      <c r="G28" s="52"/>
      <c r="H28" s="52"/>
      <c r="I28" s="52"/>
      <c r="J28" s="68"/>
      <c r="K28" s="52"/>
    </row>
    <row r="29" spans="1:11" ht="15">
      <c r="A29" s="65">
        <v>25</v>
      </c>
      <c r="B29" s="67" t="s">
        <v>268</v>
      </c>
      <c r="C29" s="67"/>
      <c r="D29" s="68">
        <v>97.79534318356296</v>
      </c>
      <c r="E29" s="52"/>
      <c r="F29" s="52"/>
      <c r="G29" s="52"/>
      <c r="H29" s="52"/>
      <c r="I29" s="52"/>
      <c r="J29" s="68">
        <f>D29</f>
        <v>97.79534318356296</v>
      </c>
      <c r="K29" s="52"/>
    </row>
    <row r="30" spans="1:11" ht="15">
      <c r="A30" s="65">
        <v>26</v>
      </c>
      <c r="B30" s="67" t="s">
        <v>269</v>
      </c>
      <c r="C30" s="67"/>
      <c r="D30" s="68"/>
      <c r="E30" s="52"/>
      <c r="F30" s="52"/>
      <c r="G30" s="52"/>
      <c r="H30" s="52"/>
      <c r="I30" s="52"/>
      <c r="J30" s="68">
        <f>D30</f>
        <v>0</v>
      </c>
      <c r="K30" s="52"/>
    </row>
    <row r="31" spans="1:11" ht="15">
      <c r="A31" s="65">
        <v>27</v>
      </c>
      <c r="B31" s="67" t="s">
        <v>214</v>
      </c>
      <c r="C31" s="67"/>
      <c r="D31" s="68"/>
      <c r="E31" s="52"/>
      <c r="F31" s="52"/>
      <c r="G31" s="52"/>
      <c r="H31" s="52"/>
      <c r="I31" s="52"/>
      <c r="J31" s="68"/>
      <c r="K31" s="52"/>
    </row>
    <row r="32" spans="1:11" ht="15">
      <c r="A32" s="65">
        <v>28</v>
      </c>
      <c r="B32" s="67" t="s">
        <v>270</v>
      </c>
      <c r="C32" s="67"/>
      <c r="D32" s="68"/>
      <c r="E32" s="52"/>
      <c r="F32" s="52"/>
      <c r="G32" s="52"/>
      <c r="H32" s="52"/>
      <c r="I32" s="52"/>
      <c r="J32" s="68"/>
      <c r="K32" s="52"/>
    </row>
    <row r="33" spans="1:11" ht="15">
      <c r="A33" s="65">
        <v>29</v>
      </c>
      <c r="B33" s="67" t="s">
        <v>271</v>
      </c>
      <c r="C33" s="67"/>
      <c r="D33" s="68"/>
      <c r="E33" s="52"/>
      <c r="F33" s="52"/>
      <c r="G33" s="52"/>
      <c r="H33" s="52"/>
      <c r="I33" s="52"/>
      <c r="J33" s="68">
        <f>D33</f>
        <v>0</v>
      </c>
      <c r="K33" s="52"/>
    </row>
    <row r="34" spans="1:11" ht="15">
      <c r="A34" s="65">
        <v>30</v>
      </c>
      <c r="B34" s="67" t="s">
        <v>272</v>
      </c>
      <c r="C34" s="67"/>
      <c r="D34" s="68"/>
      <c r="E34" s="52"/>
      <c r="F34" s="52"/>
      <c r="G34" s="52"/>
      <c r="H34" s="52"/>
      <c r="I34" s="52"/>
      <c r="J34" s="68">
        <f>D34</f>
        <v>0</v>
      </c>
      <c r="K34" s="52"/>
    </row>
    <row r="35" spans="1:11" ht="15">
      <c r="A35" s="65">
        <v>31</v>
      </c>
      <c r="B35" s="66" t="s">
        <v>273</v>
      </c>
      <c r="C35" s="66"/>
      <c r="D35" s="68"/>
      <c r="E35" s="52"/>
      <c r="F35" s="52"/>
      <c r="G35" s="52"/>
      <c r="H35" s="52"/>
      <c r="I35" s="52"/>
      <c r="J35" s="68"/>
      <c r="K35" s="52"/>
    </row>
    <row r="36" spans="1:11" ht="15">
      <c r="A36" s="65">
        <v>32</v>
      </c>
      <c r="B36" s="67" t="s">
        <v>274</v>
      </c>
      <c r="C36" s="67"/>
      <c r="D36" s="68">
        <v>42.573382595025</v>
      </c>
      <c r="E36" s="52"/>
      <c r="F36" s="52"/>
      <c r="G36" s="52"/>
      <c r="H36" s="52"/>
      <c r="I36" s="52"/>
      <c r="J36" s="68">
        <f>D36</f>
        <v>42.573382595025</v>
      </c>
      <c r="K36" s="52"/>
    </row>
    <row r="37" spans="1:11" ht="15">
      <c r="A37" s="65">
        <v>33</v>
      </c>
      <c r="B37" s="67" t="s">
        <v>275</v>
      </c>
      <c r="C37" s="67"/>
      <c r="D37" s="68"/>
      <c r="E37" s="52"/>
      <c r="F37" s="52"/>
      <c r="G37" s="52"/>
      <c r="H37" s="52"/>
      <c r="I37" s="52"/>
      <c r="J37" s="68"/>
      <c r="K37" s="52"/>
    </row>
    <row r="38" spans="1:11" ht="15">
      <c r="A38" s="65">
        <v>34</v>
      </c>
      <c r="B38" s="67" t="s">
        <v>276</v>
      </c>
      <c r="C38" s="67"/>
      <c r="D38" s="68"/>
      <c r="E38" s="52"/>
      <c r="F38" s="52"/>
      <c r="G38" s="52"/>
      <c r="H38" s="52"/>
      <c r="I38" s="52"/>
      <c r="J38" s="68">
        <f>D38</f>
        <v>0</v>
      </c>
      <c r="K38" s="52"/>
    </row>
    <row r="39" spans="1:11" ht="15">
      <c r="A39" s="65">
        <v>35</v>
      </c>
      <c r="B39" s="67" t="s">
        <v>277</v>
      </c>
      <c r="C39" s="67"/>
      <c r="D39" s="68"/>
      <c r="E39" s="52"/>
      <c r="F39" s="52"/>
      <c r="G39" s="52"/>
      <c r="H39" s="52"/>
      <c r="I39" s="52"/>
      <c r="J39" s="68"/>
      <c r="K39" s="52"/>
    </row>
    <row r="40" spans="1:11" ht="15">
      <c r="A40" s="65">
        <v>36</v>
      </c>
      <c r="B40" s="67" t="s">
        <v>278</v>
      </c>
      <c r="C40" s="67"/>
      <c r="D40" s="103">
        <v>33.85545366946669</v>
      </c>
      <c r="E40" s="52"/>
      <c r="F40" s="52"/>
      <c r="G40" s="52"/>
      <c r="H40" s="52"/>
      <c r="I40" s="52"/>
      <c r="J40" s="68">
        <f>D40</f>
        <v>33.85545366946669</v>
      </c>
      <c r="K40" s="52"/>
    </row>
    <row r="41" spans="1:11" ht="15">
      <c r="A41" s="64" t="s">
        <v>44</v>
      </c>
      <c r="B41" s="52"/>
      <c r="C41" s="52"/>
      <c r="D41" s="68">
        <f>SUM(D1:D40)</f>
        <v>1632.2957461257793</v>
      </c>
      <c r="E41" s="52"/>
      <c r="F41" s="52"/>
      <c r="G41" s="52"/>
      <c r="H41" s="52"/>
      <c r="I41" s="52"/>
      <c r="J41" s="68">
        <f>SUM(J1:J40)</f>
        <v>1632.2957461257793</v>
      </c>
      <c r="K41" s="52"/>
    </row>
    <row r="42" ht="15">
      <c r="A42" t="s">
        <v>279</v>
      </c>
    </row>
    <row r="46" ht="15">
      <c r="D46" s="104"/>
    </row>
  </sheetData>
  <sheetProtection/>
  <mergeCells count="2">
    <mergeCell ref="A2:K2"/>
    <mergeCell ref="A3:K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8"/>
  <sheetViews>
    <sheetView zoomScalePageLayoutView="0" workbookViewId="0" topLeftCell="A1">
      <selection activeCell="F6" sqref="F6"/>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53" t="s">
        <v>92</v>
      </c>
    </row>
    <row r="2" spans="1:8" ht="27" customHeight="1" thickBot="1">
      <c r="A2" s="162" t="s">
        <v>442</v>
      </c>
      <c r="B2" s="163"/>
      <c r="C2" s="163"/>
      <c r="D2" s="163"/>
      <c r="E2" s="163"/>
      <c r="F2" s="163"/>
      <c r="G2" s="163"/>
      <c r="H2" s="164"/>
    </row>
    <row r="3" spans="1:8" ht="57.75" thickBot="1">
      <c r="A3" s="54" t="s">
        <v>93</v>
      </c>
      <c r="B3" s="55" t="s">
        <v>94</v>
      </c>
      <c r="C3" s="55" t="s">
        <v>95</v>
      </c>
      <c r="D3" s="55" t="s">
        <v>96</v>
      </c>
      <c r="E3" s="55" t="s">
        <v>97</v>
      </c>
      <c r="F3" s="55" t="s">
        <v>98</v>
      </c>
      <c r="G3" s="55" t="s">
        <v>99</v>
      </c>
      <c r="H3" s="55" t="s">
        <v>100</v>
      </c>
    </row>
    <row r="4" spans="1:8" ht="15.75" thickBot="1">
      <c r="A4" s="54" t="s">
        <v>101</v>
      </c>
      <c r="B4" s="54" t="s">
        <v>101</v>
      </c>
      <c r="C4" s="54" t="s">
        <v>101</v>
      </c>
      <c r="D4" s="54" t="s">
        <v>101</v>
      </c>
      <c r="E4" s="54" t="s">
        <v>101</v>
      </c>
      <c r="F4" s="54" t="s">
        <v>101</v>
      </c>
      <c r="G4" s="54" t="s">
        <v>101</v>
      </c>
      <c r="H4" s="54" t="s">
        <v>101</v>
      </c>
    </row>
    <row r="5" ht="15">
      <c r="A5" s="56"/>
    </row>
    <row r="6" ht="15.75" thickBot="1">
      <c r="A6" s="53" t="s">
        <v>102</v>
      </c>
    </row>
    <row r="7" spans="1:9" ht="15.75" customHeight="1" thickBot="1">
      <c r="A7" s="162" t="s">
        <v>112</v>
      </c>
      <c r="B7" s="163"/>
      <c r="C7" s="163"/>
      <c r="D7" s="163"/>
      <c r="E7" s="163"/>
      <c r="F7" s="163"/>
      <c r="G7" s="163"/>
      <c r="H7" s="163"/>
      <c r="I7" s="165"/>
    </row>
    <row r="8" spans="1:9" ht="57.75" thickBot="1">
      <c r="A8" s="54" t="s">
        <v>103</v>
      </c>
      <c r="B8" s="55" t="s">
        <v>93</v>
      </c>
      <c r="C8" s="55" t="s">
        <v>94</v>
      </c>
      <c r="D8" s="55" t="s">
        <v>95</v>
      </c>
      <c r="E8" s="55" t="s">
        <v>96</v>
      </c>
      <c r="F8" s="55" t="s">
        <v>97</v>
      </c>
      <c r="G8" s="55" t="s">
        <v>98</v>
      </c>
      <c r="H8" s="55" t="s">
        <v>99</v>
      </c>
      <c r="I8" s="55" t="s">
        <v>100</v>
      </c>
    </row>
    <row r="9" spans="1:9" ht="15.75" thickBot="1">
      <c r="A9" s="54" t="s">
        <v>101</v>
      </c>
      <c r="B9" s="54" t="s">
        <v>101</v>
      </c>
      <c r="C9" s="54" t="s">
        <v>101</v>
      </c>
      <c r="D9" s="54" t="s">
        <v>101</v>
      </c>
      <c r="E9" s="54" t="s">
        <v>101</v>
      </c>
      <c r="F9" s="54" t="s">
        <v>101</v>
      </c>
      <c r="G9" s="54" t="s">
        <v>101</v>
      </c>
      <c r="H9" s="54" t="s">
        <v>101</v>
      </c>
      <c r="I9" s="54" t="s">
        <v>101</v>
      </c>
    </row>
    <row r="10" ht="15">
      <c r="A10" s="56"/>
    </row>
    <row r="11" ht="15.75" thickBot="1">
      <c r="A11" s="53" t="s">
        <v>280</v>
      </c>
    </row>
    <row r="12" spans="1:6" ht="27" customHeight="1" thickBot="1">
      <c r="A12" s="166" t="s">
        <v>111</v>
      </c>
      <c r="B12" s="167"/>
      <c r="C12" s="167"/>
      <c r="D12" s="167"/>
      <c r="E12" s="167"/>
      <c r="F12" s="168"/>
    </row>
    <row r="13" spans="1:6" ht="27" customHeight="1" thickBot="1">
      <c r="A13" s="169" t="s">
        <v>104</v>
      </c>
      <c r="B13" s="169" t="s">
        <v>103</v>
      </c>
      <c r="C13" s="169" t="s">
        <v>105</v>
      </c>
      <c r="D13" s="171" t="s">
        <v>106</v>
      </c>
      <c r="E13" s="172"/>
      <c r="F13" s="173"/>
    </row>
    <row r="14" spans="1:6" ht="15.75" thickBot="1">
      <c r="A14" s="170"/>
      <c r="B14" s="170"/>
      <c r="C14" s="170"/>
      <c r="D14" s="97" t="s">
        <v>107</v>
      </c>
      <c r="E14" s="97" t="s">
        <v>108</v>
      </c>
      <c r="F14" s="97" t="s">
        <v>109</v>
      </c>
    </row>
    <row r="15" spans="1:6" ht="15.75" thickBot="1">
      <c r="A15" s="98" t="s">
        <v>101</v>
      </c>
      <c r="B15" s="98" t="s">
        <v>101</v>
      </c>
      <c r="C15" s="98" t="s">
        <v>101</v>
      </c>
      <c r="D15" s="98" t="s">
        <v>101</v>
      </c>
      <c r="E15" s="98" t="s">
        <v>101</v>
      </c>
      <c r="F15" s="98" t="s">
        <v>101</v>
      </c>
    </row>
    <row r="16" ht="15">
      <c r="A16" s="57" t="s">
        <v>110</v>
      </c>
    </row>
    <row r="17" ht="15">
      <c r="A17" s="56"/>
    </row>
    <row r="18" ht="15">
      <c r="A18" s="56"/>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25"/>
  <sheetViews>
    <sheetView zoomScale="70" zoomScaleNormal="70" zoomScalePageLayoutView="0" workbookViewId="0" topLeftCell="A1">
      <selection activeCell="E8" sqref="E8:I8"/>
    </sheetView>
  </sheetViews>
  <sheetFormatPr defaultColWidth="15.140625" defaultRowHeight="15"/>
  <sheetData>
    <row r="1" spans="1:14" ht="15" customHeight="1">
      <c r="A1" s="189" t="s">
        <v>113</v>
      </c>
      <c r="B1" s="190"/>
      <c r="C1" s="191">
        <v>45382</v>
      </c>
      <c r="D1" s="192"/>
      <c r="E1" s="192"/>
      <c r="F1" s="192"/>
      <c r="G1" s="192"/>
      <c r="H1" s="192"/>
      <c r="I1" s="192"/>
      <c r="J1" s="192"/>
      <c r="K1" s="192"/>
      <c r="L1" s="192"/>
      <c r="M1" s="192"/>
      <c r="N1" s="193"/>
    </row>
    <row r="2" spans="1:14" ht="15" customHeight="1">
      <c r="A2" s="189" t="s">
        <v>114</v>
      </c>
      <c r="B2" s="190"/>
      <c r="C2" s="189" t="s">
        <v>115</v>
      </c>
      <c r="D2" s="194"/>
      <c r="E2" s="194"/>
      <c r="F2" s="194"/>
      <c r="G2" s="194"/>
      <c r="H2" s="194"/>
      <c r="I2" s="194"/>
      <c r="J2" s="194"/>
      <c r="K2" s="194"/>
      <c r="L2" s="194"/>
      <c r="M2" s="194"/>
      <c r="N2" s="190"/>
    </row>
    <row r="3" spans="1:14" ht="15" customHeight="1">
      <c r="A3" s="189" t="s">
        <v>116</v>
      </c>
      <c r="B3" s="190"/>
      <c r="C3" s="189">
        <v>41</v>
      </c>
      <c r="D3" s="194"/>
      <c r="E3" s="194"/>
      <c r="F3" s="194"/>
      <c r="G3" s="194"/>
      <c r="H3" s="194"/>
      <c r="I3" s="194"/>
      <c r="J3" s="194"/>
      <c r="K3" s="194"/>
      <c r="L3" s="194"/>
      <c r="M3" s="194"/>
      <c r="N3" s="190"/>
    </row>
    <row r="4" spans="1:14" ht="15">
      <c r="A4" s="174"/>
      <c r="B4" s="175"/>
      <c r="C4" s="175"/>
      <c r="D4" s="175"/>
      <c r="E4" s="175"/>
      <c r="F4" s="175"/>
      <c r="G4" s="175"/>
      <c r="H4" s="175"/>
      <c r="I4" s="175"/>
      <c r="J4" s="175"/>
      <c r="K4" s="175"/>
      <c r="L4" s="175"/>
      <c r="M4" s="175"/>
      <c r="N4" s="176"/>
    </row>
    <row r="5" spans="1:14" ht="15" customHeight="1">
      <c r="A5" s="186" t="s">
        <v>117</v>
      </c>
      <c r="B5" s="187"/>
      <c r="C5" s="187"/>
      <c r="D5" s="187"/>
      <c r="E5" s="187"/>
      <c r="F5" s="187"/>
      <c r="G5" s="187"/>
      <c r="H5" s="187"/>
      <c r="I5" s="187"/>
      <c r="J5" s="187"/>
      <c r="K5" s="187"/>
      <c r="L5" s="187"/>
      <c r="M5" s="187"/>
      <c r="N5" s="188"/>
    </row>
    <row r="6" spans="1:14" ht="15">
      <c r="A6" s="174"/>
      <c r="B6" s="175"/>
      <c r="C6" s="175"/>
      <c r="D6" s="175"/>
      <c r="E6" s="175"/>
      <c r="F6" s="175"/>
      <c r="G6" s="175"/>
      <c r="H6" s="175"/>
      <c r="I6" s="175"/>
      <c r="J6" s="175"/>
      <c r="K6" s="175"/>
      <c r="L6" s="175"/>
      <c r="M6" s="175"/>
      <c r="N6" s="176"/>
    </row>
    <row r="7" spans="1:14" ht="15" customHeight="1">
      <c r="A7" s="177" t="s">
        <v>118</v>
      </c>
      <c r="B7" s="177" t="s">
        <v>119</v>
      </c>
      <c r="C7" s="177" t="s">
        <v>120</v>
      </c>
      <c r="D7" s="177" t="s">
        <v>121</v>
      </c>
      <c r="E7" s="180" t="s">
        <v>122</v>
      </c>
      <c r="F7" s="181"/>
      <c r="G7" s="181"/>
      <c r="H7" s="181"/>
      <c r="I7" s="181"/>
      <c r="J7" s="181"/>
      <c r="K7" s="181"/>
      <c r="L7" s="181"/>
      <c r="M7" s="181"/>
      <c r="N7" s="182"/>
    </row>
    <row r="8" spans="1:14" ht="15" customHeight="1">
      <c r="A8" s="178"/>
      <c r="B8" s="178"/>
      <c r="C8" s="178"/>
      <c r="D8" s="178"/>
      <c r="E8" s="183" t="s">
        <v>123</v>
      </c>
      <c r="F8" s="184"/>
      <c r="G8" s="184"/>
      <c r="H8" s="184"/>
      <c r="I8" s="185"/>
      <c r="J8" s="177" t="s">
        <v>124</v>
      </c>
      <c r="K8" s="183" t="s">
        <v>125</v>
      </c>
      <c r="L8" s="184"/>
      <c r="M8" s="184"/>
      <c r="N8" s="185"/>
    </row>
    <row r="9" spans="1:14" ht="45">
      <c r="A9" s="179"/>
      <c r="B9" s="179"/>
      <c r="C9" s="179"/>
      <c r="D9" s="179"/>
      <c r="E9" s="58" t="s">
        <v>126</v>
      </c>
      <c r="F9" s="58" t="s">
        <v>127</v>
      </c>
      <c r="G9" s="58" t="s">
        <v>128</v>
      </c>
      <c r="H9" s="58" t="s">
        <v>129</v>
      </c>
      <c r="I9" s="58" t="s">
        <v>130</v>
      </c>
      <c r="J9" s="179"/>
      <c r="K9" s="58" t="s">
        <v>131</v>
      </c>
      <c r="L9" s="58" t="s">
        <v>132</v>
      </c>
      <c r="M9" s="58" t="s">
        <v>133</v>
      </c>
      <c r="N9" s="58" t="s">
        <v>134</v>
      </c>
    </row>
    <row r="10" spans="1:14" ht="120">
      <c r="A10" s="58" t="s">
        <v>135</v>
      </c>
      <c r="B10" s="59" t="s">
        <v>136</v>
      </c>
      <c r="C10" s="58">
        <v>0</v>
      </c>
      <c r="D10" s="58">
        <v>0</v>
      </c>
      <c r="E10" s="58">
        <v>0</v>
      </c>
      <c r="F10" s="58">
        <v>0</v>
      </c>
      <c r="G10" s="58">
        <v>0</v>
      </c>
      <c r="H10" s="58">
        <v>0</v>
      </c>
      <c r="I10" s="58">
        <v>0</v>
      </c>
      <c r="J10" s="58">
        <v>0</v>
      </c>
      <c r="K10" s="58">
        <v>0</v>
      </c>
      <c r="L10" s="58">
        <v>0</v>
      </c>
      <c r="M10" s="58">
        <v>0</v>
      </c>
      <c r="N10" s="58">
        <v>0</v>
      </c>
    </row>
    <row r="11" spans="1:14" ht="150">
      <c r="A11" s="58" t="s">
        <v>137</v>
      </c>
      <c r="B11" s="59" t="s">
        <v>138</v>
      </c>
      <c r="C11" s="58">
        <v>0</v>
      </c>
      <c r="D11" s="58">
        <v>0</v>
      </c>
      <c r="E11" s="58">
        <v>0</v>
      </c>
      <c r="F11" s="58">
        <v>0</v>
      </c>
      <c r="G11" s="58">
        <v>0</v>
      </c>
      <c r="H11" s="58">
        <v>0</v>
      </c>
      <c r="I11" s="58">
        <v>0</v>
      </c>
      <c r="J11" s="58">
        <v>0</v>
      </c>
      <c r="K11" s="58">
        <v>0</v>
      </c>
      <c r="L11" s="58">
        <v>0</v>
      </c>
      <c r="M11" s="58">
        <v>0</v>
      </c>
      <c r="N11" s="58">
        <v>0</v>
      </c>
    </row>
    <row r="12" spans="1:14" ht="45">
      <c r="A12" s="58" t="s">
        <v>139</v>
      </c>
      <c r="B12" s="59" t="s">
        <v>140</v>
      </c>
      <c r="C12" s="58">
        <v>0</v>
      </c>
      <c r="D12" s="58">
        <v>0</v>
      </c>
      <c r="E12" s="58">
        <v>0</v>
      </c>
      <c r="F12" s="58">
        <v>0</v>
      </c>
      <c r="G12" s="58">
        <v>0</v>
      </c>
      <c r="H12" s="58">
        <v>0</v>
      </c>
      <c r="I12" s="58">
        <v>0</v>
      </c>
      <c r="J12" s="58">
        <v>0</v>
      </c>
      <c r="K12" s="58">
        <v>0</v>
      </c>
      <c r="L12" s="58">
        <v>0</v>
      </c>
      <c r="M12" s="58">
        <v>0</v>
      </c>
      <c r="N12" s="58">
        <v>0</v>
      </c>
    </row>
    <row r="13" spans="1:14" ht="60">
      <c r="A13" s="58" t="s">
        <v>141</v>
      </c>
      <c r="B13" s="59" t="s">
        <v>142</v>
      </c>
      <c r="C13" s="58">
        <v>0</v>
      </c>
      <c r="D13" s="58">
        <v>0</v>
      </c>
      <c r="E13" s="58">
        <v>0</v>
      </c>
      <c r="F13" s="58">
        <v>0</v>
      </c>
      <c r="G13" s="58">
        <v>0</v>
      </c>
      <c r="H13" s="58">
        <v>0</v>
      </c>
      <c r="I13" s="58">
        <v>0</v>
      </c>
      <c r="J13" s="58">
        <v>0</v>
      </c>
      <c r="K13" s="58">
        <v>0</v>
      </c>
      <c r="L13" s="58">
        <v>0</v>
      </c>
      <c r="M13" s="58">
        <v>0</v>
      </c>
      <c r="N13" s="58">
        <v>0</v>
      </c>
    </row>
    <row r="14" spans="1:14" ht="60">
      <c r="A14" s="58" t="s">
        <v>143</v>
      </c>
      <c r="B14" s="59" t="s">
        <v>144</v>
      </c>
      <c r="C14" s="58">
        <v>0</v>
      </c>
      <c r="D14" s="58">
        <v>0</v>
      </c>
      <c r="E14" s="58">
        <v>0</v>
      </c>
      <c r="F14" s="58">
        <v>0</v>
      </c>
      <c r="G14" s="58">
        <v>0</v>
      </c>
      <c r="H14" s="58">
        <v>0</v>
      </c>
      <c r="I14" s="58">
        <v>0</v>
      </c>
      <c r="J14" s="58">
        <v>0</v>
      </c>
      <c r="K14" s="58">
        <v>0</v>
      </c>
      <c r="L14" s="58">
        <v>0</v>
      </c>
      <c r="M14" s="58">
        <v>0</v>
      </c>
      <c r="N14" s="58">
        <v>0</v>
      </c>
    </row>
    <row r="15" spans="1:14" ht="45">
      <c r="A15" s="58" t="s">
        <v>145</v>
      </c>
      <c r="B15" s="59" t="s">
        <v>146</v>
      </c>
      <c r="C15" s="58">
        <v>0</v>
      </c>
      <c r="D15" s="58">
        <v>0</v>
      </c>
      <c r="E15" s="58">
        <v>0</v>
      </c>
      <c r="F15" s="58">
        <v>0</v>
      </c>
      <c r="G15" s="58">
        <v>0</v>
      </c>
      <c r="H15" s="58">
        <v>0</v>
      </c>
      <c r="I15" s="58">
        <v>0</v>
      </c>
      <c r="J15" s="58">
        <v>0</v>
      </c>
      <c r="K15" s="58">
        <v>0</v>
      </c>
      <c r="L15" s="58">
        <v>0</v>
      </c>
      <c r="M15" s="58">
        <v>0</v>
      </c>
      <c r="N15" s="58">
        <v>0</v>
      </c>
    </row>
    <row r="16" spans="1:14" ht="45">
      <c r="A16" s="58" t="s">
        <v>147</v>
      </c>
      <c r="B16" s="59" t="s">
        <v>148</v>
      </c>
      <c r="C16" s="58">
        <v>0</v>
      </c>
      <c r="D16" s="58">
        <v>0</v>
      </c>
      <c r="E16" s="58">
        <v>0</v>
      </c>
      <c r="F16" s="58">
        <v>0</v>
      </c>
      <c r="G16" s="58">
        <v>0</v>
      </c>
      <c r="H16" s="58">
        <v>0</v>
      </c>
      <c r="I16" s="58">
        <v>0</v>
      </c>
      <c r="J16" s="58">
        <v>0</v>
      </c>
      <c r="K16" s="58">
        <v>0</v>
      </c>
      <c r="L16" s="58">
        <v>0</v>
      </c>
      <c r="M16" s="58">
        <v>0</v>
      </c>
      <c r="N16" s="58">
        <v>0</v>
      </c>
    </row>
    <row r="17" spans="1:14" ht="60">
      <c r="A17" s="58" t="s">
        <v>149</v>
      </c>
      <c r="B17" s="59" t="s">
        <v>150</v>
      </c>
      <c r="C17" s="58">
        <v>0</v>
      </c>
      <c r="D17" s="58">
        <v>0</v>
      </c>
      <c r="E17" s="58">
        <v>0</v>
      </c>
      <c r="F17" s="58">
        <v>0</v>
      </c>
      <c r="G17" s="58">
        <v>0</v>
      </c>
      <c r="H17" s="58">
        <v>0</v>
      </c>
      <c r="I17" s="58">
        <v>0</v>
      </c>
      <c r="J17" s="58">
        <v>0</v>
      </c>
      <c r="K17" s="58">
        <v>0</v>
      </c>
      <c r="L17" s="58">
        <v>0</v>
      </c>
      <c r="M17" s="58">
        <v>0</v>
      </c>
      <c r="N17" s="58">
        <v>0</v>
      </c>
    </row>
    <row r="18" spans="1:14" ht="45">
      <c r="A18" s="58" t="s">
        <v>151</v>
      </c>
      <c r="B18" s="59" t="s">
        <v>152</v>
      </c>
      <c r="C18" s="58">
        <v>0</v>
      </c>
      <c r="D18" s="58">
        <v>0</v>
      </c>
      <c r="E18" s="58">
        <v>0</v>
      </c>
      <c r="F18" s="58">
        <v>0</v>
      </c>
      <c r="G18" s="58">
        <v>0</v>
      </c>
      <c r="H18" s="58">
        <v>0</v>
      </c>
      <c r="I18" s="58">
        <v>0</v>
      </c>
      <c r="J18" s="58">
        <v>0</v>
      </c>
      <c r="K18" s="58">
        <v>0</v>
      </c>
      <c r="L18" s="58">
        <v>0</v>
      </c>
      <c r="M18" s="58">
        <v>0</v>
      </c>
      <c r="N18" s="58">
        <v>0</v>
      </c>
    </row>
    <row r="19" spans="1:14" ht="60">
      <c r="A19" s="58" t="s">
        <v>153</v>
      </c>
      <c r="B19" s="59" t="s">
        <v>154</v>
      </c>
      <c r="C19" s="58">
        <v>0</v>
      </c>
      <c r="D19" s="58">
        <v>0</v>
      </c>
      <c r="E19" s="58">
        <v>0</v>
      </c>
      <c r="F19" s="58">
        <v>0</v>
      </c>
      <c r="G19" s="58">
        <v>0</v>
      </c>
      <c r="H19" s="58">
        <v>0</v>
      </c>
      <c r="I19" s="58">
        <v>0</v>
      </c>
      <c r="J19" s="58">
        <v>0</v>
      </c>
      <c r="K19" s="58">
        <v>0</v>
      </c>
      <c r="L19" s="58">
        <v>0</v>
      </c>
      <c r="M19" s="58">
        <v>0</v>
      </c>
      <c r="N19" s="58">
        <v>0</v>
      </c>
    </row>
    <row r="20" spans="1:14" ht="45">
      <c r="A20" s="58" t="s">
        <v>155</v>
      </c>
      <c r="B20" s="59" t="s">
        <v>156</v>
      </c>
      <c r="C20" s="58">
        <v>0</v>
      </c>
      <c r="D20" s="58">
        <v>0</v>
      </c>
      <c r="E20" s="58">
        <v>0</v>
      </c>
      <c r="F20" s="58">
        <v>0</v>
      </c>
      <c r="G20" s="58">
        <v>0</v>
      </c>
      <c r="H20" s="58">
        <v>0</v>
      </c>
      <c r="I20" s="58">
        <v>0</v>
      </c>
      <c r="J20" s="58">
        <v>0</v>
      </c>
      <c r="K20" s="58">
        <v>0</v>
      </c>
      <c r="L20" s="58">
        <v>0</v>
      </c>
      <c r="M20" s="58">
        <v>0</v>
      </c>
      <c r="N20" s="58">
        <v>0</v>
      </c>
    </row>
    <row r="21" spans="1:14" ht="45">
      <c r="A21" s="58" t="s">
        <v>157</v>
      </c>
      <c r="B21" s="59" t="s">
        <v>158</v>
      </c>
      <c r="C21" s="58">
        <v>0</v>
      </c>
      <c r="D21" s="58">
        <v>0</v>
      </c>
      <c r="E21" s="58">
        <v>0</v>
      </c>
      <c r="F21" s="58">
        <v>0</v>
      </c>
      <c r="G21" s="58">
        <v>0</v>
      </c>
      <c r="H21" s="58">
        <v>0</v>
      </c>
      <c r="I21" s="58">
        <v>0</v>
      </c>
      <c r="J21" s="58">
        <v>0</v>
      </c>
      <c r="K21" s="58">
        <v>0</v>
      </c>
      <c r="L21" s="58">
        <v>0</v>
      </c>
      <c r="M21" s="58">
        <v>0</v>
      </c>
      <c r="N21" s="58">
        <v>0</v>
      </c>
    </row>
    <row r="22" spans="1:14" ht="75">
      <c r="A22" s="58" t="s">
        <v>159</v>
      </c>
      <c r="B22" s="59" t="s">
        <v>160</v>
      </c>
      <c r="C22" s="58">
        <v>0</v>
      </c>
      <c r="D22" s="58">
        <v>0</v>
      </c>
      <c r="E22" s="58">
        <v>0</v>
      </c>
      <c r="F22" s="58">
        <v>0</v>
      </c>
      <c r="G22" s="58">
        <v>0</v>
      </c>
      <c r="H22" s="58">
        <v>0</v>
      </c>
      <c r="I22" s="58">
        <v>0</v>
      </c>
      <c r="J22" s="58">
        <v>0</v>
      </c>
      <c r="K22" s="58">
        <v>0</v>
      </c>
      <c r="L22" s="58">
        <v>0</v>
      </c>
      <c r="M22" s="58">
        <v>0</v>
      </c>
      <c r="N22" s="58">
        <v>0</v>
      </c>
    </row>
    <row r="23" spans="1:14" ht="45">
      <c r="A23" s="58" t="s">
        <v>161</v>
      </c>
      <c r="B23" s="59" t="s">
        <v>162</v>
      </c>
      <c r="C23" s="58">
        <v>0</v>
      </c>
      <c r="D23" s="58">
        <v>0</v>
      </c>
      <c r="E23" s="58">
        <v>0</v>
      </c>
      <c r="F23" s="58">
        <v>0</v>
      </c>
      <c r="G23" s="58">
        <v>0</v>
      </c>
      <c r="H23" s="58">
        <v>0</v>
      </c>
      <c r="I23" s="58">
        <v>0</v>
      </c>
      <c r="J23" s="58">
        <v>0</v>
      </c>
      <c r="K23" s="58">
        <v>0</v>
      </c>
      <c r="L23" s="58">
        <v>0</v>
      </c>
      <c r="M23" s="58">
        <v>0</v>
      </c>
      <c r="N23" s="58">
        <v>0</v>
      </c>
    </row>
    <row r="24" spans="1:14" ht="30">
      <c r="A24" s="58" t="s">
        <v>163</v>
      </c>
      <c r="B24" s="59" t="s">
        <v>164</v>
      </c>
      <c r="C24" s="58">
        <v>0</v>
      </c>
      <c r="D24" s="58">
        <v>0</v>
      </c>
      <c r="E24" s="58">
        <v>0</v>
      </c>
      <c r="F24" s="58">
        <v>0</v>
      </c>
      <c r="G24" s="58">
        <v>0</v>
      </c>
      <c r="H24" s="58">
        <v>0</v>
      </c>
      <c r="I24" s="58">
        <v>0</v>
      </c>
      <c r="J24" s="58">
        <v>0</v>
      </c>
      <c r="K24" s="58">
        <v>0</v>
      </c>
      <c r="L24" s="58">
        <v>0</v>
      </c>
      <c r="M24" s="58">
        <v>0</v>
      </c>
      <c r="N24" s="58">
        <v>0</v>
      </c>
    </row>
    <row r="25" spans="1:14" ht="15">
      <c r="A25" s="58" t="s">
        <v>165</v>
      </c>
      <c r="B25" s="59" t="s">
        <v>166</v>
      </c>
      <c r="C25" s="58">
        <v>0</v>
      </c>
      <c r="D25" s="58">
        <v>0</v>
      </c>
      <c r="E25" s="58">
        <v>0</v>
      </c>
      <c r="F25" s="58">
        <v>0</v>
      </c>
      <c r="G25" s="58">
        <v>0</v>
      </c>
      <c r="H25" s="58">
        <v>0</v>
      </c>
      <c r="I25" s="58">
        <v>0</v>
      </c>
      <c r="J25" s="58">
        <v>0</v>
      </c>
      <c r="K25" s="58">
        <v>0</v>
      </c>
      <c r="L25" s="58">
        <v>0</v>
      </c>
      <c r="M25" s="58">
        <v>0</v>
      </c>
      <c r="N25" s="58">
        <v>0</v>
      </c>
    </row>
  </sheetData>
  <sheetProtection/>
  <mergeCells count="17">
    <mergeCell ref="A4:N4"/>
    <mergeCell ref="A5:N5"/>
    <mergeCell ref="A1:B1"/>
    <mergeCell ref="C1:N1"/>
    <mergeCell ref="A2:B2"/>
    <mergeCell ref="C2:N2"/>
    <mergeCell ref="A3:B3"/>
    <mergeCell ref="C3:N3"/>
    <mergeCell ref="A6:N6"/>
    <mergeCell ref="A7:A9"/>
    <mergeCell ref="B7:B9"/>
    <mergeCell ref="C7:C9"/>
    <mergeCell ref="D7:D9"/>
    <mergeCell ref="E7:N7"/>
    <mergeCell ref="E8:I8"/>
    <mergeCell ref="J8:J9"/>
    <mergeCell ref="K8:N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7">
      <selection activeCell="B15" sqref="B15"/>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307</v>
      </c>
      <c r="B2" s="127"/>
      <c r="C2" s="127"/>
      <c r="D2" s="127"/>
      <c r="E2" s="127"/>
      <c r="F2" s="127"/>
      <c r="G2" s="127"/>
      <c r="H2" s="127"/>
    </row>
    <row r="3" spans="1:8" ht="15">
      <c r="A3" s="128" t="s">
        <v>389</v>
      </c>
      <c r="B3" s="128"/>
      <c r="C3" s="128"/>
      <c r="D3" s="128"/>
      <c r="E3" s="128"/>
      <c r="F3" s="128"/>
      <c r="G3" s="128"/>
      <c r="H3" s="128"/>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9" ht="15">
      <c r="A7" s="19">
        <v>1</v>
      </c>
      <c r="B7" s="24" t="s">
        <v>314</v>
      </c>
      <c r="C7" s="21" t="s">
        <v>315</v>
      </c>
      <c r="D7" s="21" t="s">
        <v>316</v>
      </c>
      <c r="E7" s="22">
        <v>500</v>
      </c>
      <c r="F7" s="22">
        <v>5333.8388585</v>
      </c>
      <c r="G7" s="32">
        <v>27.54</v>
      </c>
      <c r="H7" s="32" t="s">
        <v>317</v>
      </c>
      <c r="I7" s="50"/>
    </row>
    <row r="8" spans="1:8" ht="15">
      <c r="A8" s="19">
        <v>2</v>
      </c>
      <c r="B8" s="24" t="s">
        <v>318</v>
      </c>
      <c r="C8" s="21" t="s">
        <v>282</v>
      </c>
      <c r="D8" s="21" t="s">
        <v>319</v>
      </c>
      <c r="E8" s="22">
        <v>500</v>
      </c>
      <c r="F8" s="22">
        <v>5246.9224299</v>
      </c>
      <c r="G8" s="32">
        <v>27.09</v>
      </c>
      <c r="H8" s="32" t="s">
        <v>317</v>
      </c>
    </row>
    <row r="9" spans="1:8" ht="15">
      <c r="A9" s="19">
        <v>3</v>
      </c>
      <c r="B9" s="24" t="s">
        <v>310</v>
      </c>
      <c r="C9" s="21" t="s">
        <v>311</v>
      </c>
      <c r="D9" s="21" t="s">
        <v>312</v>
      </c>
      <c r="E9" s="22">
        <v>500</v>
      </c>
      <c r="F9" s="22">
        <v>5073.0779733</v>
      </c>
      <c r="G9" s="32">
        <v>26.2</v>
      </c>
      <c r="H9" s="32" t="s">
        <v>313</v>
      </c>
    </row>
    <row r="10" spans="1:8" ht="15">
      <c r="A10" s="19">
        <v>4</v>
      </c>
      <c r="B10" s="24" t="s">
        <v>283</v>
      </c>
      <c r="C10" s="21" t="s">
        <v>315</v>
      </c>
      <c r="D10" s="21" t="s">
        <v>320</v>
      </c>
      <c r="E10" s="22">
        <v>150</v>
      </c>
      <c r="F10" s="22">
        <v>1577.3773873</v>
      </c>
      <c r="G10" s="32">
        <v>8.15</v>
      </c>
      <c r="H10" s="32" t="s">
        <v>321</v>
      </c>
    </row>
    <row r="11" spans="1:8" ht="15">
      <c r="A11" s="19">
        <v>5</v>
      </c>
      <c r="B11" s="24" t="s">
        <v>322</v>
      </c>
      <c r="C11" s="21" t="s">
        <v>315</v>
      </c>
      <c r="D11" s="21" t="s">
        <v>323</v>
      </c>
      <c r="E11" s="22">
        <v>50</v>
      </c>
      <c r="F11" s="22">
        <v>528.2574361</v>
      </c>
      <c r="G11" s="32">
        <v>2.73</v>
      </c>
      <c r="H11" s="32" t="s">
        <v>321</v>
      </c>
    </row>
    <row r="12" spans="1:8" ht="15">
      <c r="A12" s="19"/>
      <c r="B12" s="24"/>
      <c r="C12" s="21"/>
      <c r="D12" s="21"/>
      <c r="E12" s="22"/>
      <c r="F12" s="22"/>
      <c r="G12" s="25"/>
      <c r="H12" s="22"/>
    </row>
    <row r="13" spans="1:8" ht="15">
      <c r="A13" s="35"/>
      <c r="B13" s="36" t="s">
        <v>44</v>
      </c>
      <c r="C13" s="37"/>
      <c r="D13" s="37"/>
      <c r="E13" s="38"/>
      <c r="F13" s="38">
        <v>17759.474085100002</v>
      </c>
      <c r="G13" s="39">
        <v>91.71</v>
      </c>
      <c r="H13" s="38"/>
    </row>
    <row r="14" spans="1:8" ht="37.5" customHeight="1">
      <c r="A14" s="14"/>
      <c r="B14" s="20" t="s">
        <v>45</v>
      </c>
      <c r="C14" s="15"/>
      <c r="D14" s="15"/>
      <c r="E14" s="16"/>
      <c r="F14" s="17"/>
      <c r="G14" s="18"/>
      <c r="H14" s="17"/>
    </row>
    <row r="15" spans="1:8" ht="15">
      <c r="A15" s="19"/>
      <c r="B15" s="24" t="s">
        <v>45</v>
      </c>
      <c r="C15" s="21"/>
      <c r="D15" s="21"/>
      <c r="E15" s="22"/>
      <c r="F15" s="22">
        <v>1606.2952756</v>
      </c>
      <c r="G15" s="32">
        <v>8.29</v>
      </c>
      <c r="H15" s="100">
        <v>0.063</v>
      </c>
    </row>
    <row r="16" spans="1:8" ht="15">
      <c r="A16" s="35"/>
      <c r="B16" s="36" t="s">
        <v>44</v>
      </c>
      <c r="C16" s="37"/>
      <c r="D16" s="37"/>
      <c r="E16" s="44"/>
      <c r="F16" s="38">
        <v>1606.295</v>
      </c>
      <c r="G16" s="39">
        <v>8.29</v>
      </c>
      <c r="H16" s="38"/>
    </row>
    <row r="17" spans="1:8" ht="15">
      <c r="A17" s="26"/>
      <c r="B17" s="29" t="s">
        <v>46</v>
      </c>
      <c r="C17" s="27"/>
      <c r="D17" s="27"/>
      <c r="E17" s="28"/>
      <c r="F17" s="30"/>
      <c r="G17" s="31"/>
      <c r="H17" s="30"/>
    </row>
    <row r="18" spans="1:8" ht="39.75" customHeight="1">
      <c r="A18" s="26"/>
      <c r="B18" s="29" t="s">
        <v>47</v>
      </c>
      <c r="C18" s="27"/>
      <c r="D18" s="27"/>
      <c r="E18" s="28"/>
      <c r="F18" s="22">
        <v>-0.057646800002</v>
      </c>
      <c r="G18" s="32">
        <v>-9E-15</v>
      </c>
      <c r="H18" s="22"/>
    </row>
    <row r="19" spans="1:8" ht="15">
      <c r="A19" s="35"/>
      <c r="B19" s="45" t="s">
        <v>44</v>
      </c>
      <c r="C19" s="37"/>
      <c r="D19" s="37"/>
      <c r="E19" s="44"/>
      <c r="F19" s="38">
        <v>-0.057646800002</v>
      </c>
      <c r="G19" s="39">
        <v>-9E-15</v>
      </c>
      <c r="H19" s="38"/>
    </row>
    <row r="20" spans="1:8" ht="15">
      <c r="A20" s="46"/>
      <c r="B20" s="48" t="s">
        <v>48</v>
      </c>
      <c r="C20" s="47"/>
      <c r="D20" s="47"/>
      <c r="E20" s="47"/>
      <c r="F20" s="33">
        <v>19365.712</v>
      </c>
      <c r="G20" s="34" t="s">
        <v>49</v>
      </c>
      <c r="H20" s="33"/>
    </row>
    <row r="22" ht="34.5" customHeight="1"/>
    <row r="23" spans="1:7" ht="15" customHeight="1">
      <c r="A23" t="s">
        <v>84</v>
      </c>
      <c r="B23" s="129" t="s">
        <v>85</v>
      </c>
      <c r="C23" s="129"/>
      <c r="D23" s="129"/>
      <c r="E23" s="129"/>
      <c r="F23" s="129"/>
      <c r="G23" s="129"/>
    </row>
    <row r="24" spans="2:7" ht="15">
      <c r="B24" s="129"/>
      <c r="C24" s="129"/>
      <c r="D24" s="129"/>
      <c r="E24" s="129"/>
      <c r="F24" s="129"/>
      <c r="G24" s="129"/>
    </row>
  </sheetData>
  <sheetProtection/>
  <mergeCells count="3">
    <mergeCell ref="A2:H2"/>
    <mergeCell ref="A3:H3"/>
    <mergeCell ref="B23:G24"/>
  </mergeCells>
  <conditionalFormatting sqref="C13:D13 C16:E19 F17 H17">
    <cfRule type="cellIs" priority="1" dxfId="59" operator="lessThan" stopIfTrue="1">
      <formula>0</formula>
    </cfRule>
  </conditionalFormatting>
  <conditionalFormatting sqref="G17">
    <cfRule type="cellIs" priority="2" dxfId="59" operator="lessThan" stopIfTrue="1">
      <formula>0</formula>
    </cfRule>
  </conditionalFormatting>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21"/>
  <sheetViews>
    <sheetView zoomScale="70" zoomScaleNormal="70" zoomScalePageLayoutView="0" workbookViewId="0" topLeftCell="A1">
      <selection activeCell="D12" sqref="D12"/>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186" t="s">
        <v>167</v>
      </c>
      <c r="B1" s="187"/>
      <c r="C1" s="187"/>
      <c r="D1" s="187"/>
      <c r="E1" s="187"/>
      <c r="F1" s="187"/>
      <c r="G1" s="187"/>
      <c r="H1" s="187"/>
      <c r="I1" s="187"/>
      <c r="J1" s="187"/>
      <c r="K1" s="187"/>
      <c r="L1" s="187"/>
      <c r="M1" s="187"/>
      <c r="N1" s="188"/>
    </row>
    <row r="2" spans="1:14" ht="15">
      <c r="A2" s="174"/>
      <c r="B2" s="175"/>
      <c r="C2" s="175"/>
      <c r="D2" s="175"/>
      <c r="E2" s="175"/>
      <c r="F2" s="175"/>
      <c r="G2" s="175"/>
      <c r="H2" s="175"/>
      <c r="I2" s="175"/>
      <c r="J2" s="175"/>
      <c r="K2" s="175"/>
      <c r="L2" s="175"/>
      <c r="M2" s="175"/>
      <c r="N2" s="176"/>
    </row>
    <row r="3" spans="1:14" ht="15" customHeight="1">
      <c r="A3" s="177" t="s">
        <v>118</v>
      </c>
      <c r="B3" s="177" t="s">
        <v>119</v>
      </c>
      <c r="C3" s="177" t="s">
        <v>120</v>
      </c>
      <c r="D3" s="177" t="s">
        <v>121</v>
      </c>
      <c r="E3" s="180" t="s">
        <v>122</v>
      </c>
      <c r="F3" s="181"/>
      <c r="G3" s="181"/>
      <c r="H3" s="181"/>
      <c r="I3" s="181"/>
      <c r="J3" s="181"/>
      <c r="K3" s="181"/>
      <c r="L3" s="181"/>
      <c r="M3" s="181"/>
      <c r="N3" s="182"/>
    </row>
    <row r="4" spans="1:14" ht="15" customHeight="1">
      <c r="A4" s="178"/>
      <c r="B4" s="178"/>
      <c r="C4" s="178"/>
      <c r="D4" s="178"/>
      <c r="E4" s="183" t="s">
        <v>123</v>
      </c>
      <c r="F4" s="184"/>
      <c r="G4" s="184"/>
      <c r="H4" s="184"/>
      <c r="I4" s="185"/>
      <c r="J4" s="177" t="s">
        <v>124</v>
      </c>
      <c r="K4" s="183" t="s">
        <v>125</v>
      </c>
      <c r="L4" s="184"/>
      <c r="M4" s="184"/>
      <c r="N4" s="185"/>
    </row>
    <row r="5" spans="1:14" ht="15">
      <c r="A5" s="179"/>
      <c r="B5" s="179"/>
      <c r="C5" s="179"/>
      <c r="D5" s="179"/>
      <c r="E5" s="58" t="s">
        <v>126</v>
      </c>
      <c r="F5" s="58" t="s">
        <v>127</v>
      </c>
      <c r="G5" s="58" t="s">
        <v>128</v>
      </c>
      <c r="H5" s="58" t="s">
        <v>129</v>
      </c>
      <c r="I5" s="58" t="s">
        <v>130</v>
      </c>
      <c r="J5" s="179"/>
      <c r="K5" s="58" t="s">
        <v>131</v>
      </c>
      <c r="L5" s="58" t="s">
        <v>132</v>
      </c>
      <c r="M5" s="58" t="s">
        <v>133</v>
      </c>
      <c r="N5" s="58" t="s">
        <v>134</v>
      </c>
    </row>
    <row r="6" spans="1:14" ht="45">
      <c r="A6" s="58" t="s">
        <v>135</v>
      </c>
      <c r="B6" s="59" t="s">
        <v>136</v>
      </c>
      <c r="C6" s="58">
        <v>0</v>
      </c>
      <c r="D6" s="58">
        <v>0</v>
      </c>
      <c r="E6" s="58">
        <v>0</v>
      </c>
      <c r="F6" s="58">
        <v>0</v>
      </c>
      <c r="G6" s="58">
        <v>0</v>
      </c>
      <c r="H6" s="58">
        <v>0</v>
      </c>
      <c r="I6" s="58">
        <v>0</v>
      </c>
      <c r="J6" s="58">
        <v>0</v>
      </c>
      <c r="K6" s="58">
        <v>0</v>
      </c>
      <c r="L6" s="58">
        <v>0</v>
      </c>
      <c r="M6" s="58">
        <v>0</v>
      </c>
      <c r="N6" s="58">
        <v>0</v>
      </c>
    </row>
    <row r="7" spans="1:14" ht="60">
      <c r="A7" s="58" t="s">
        <v>137</v>
      </c>
      <c r="B7" s="59" t="s">
        <v>138</v>
      </c>
      <c r="C7" s="58">
        <v>0</v>
      </c>
      <c r="D7" s="58">
        <v>0</v>
      </c>
      <c r="E7" s="58">
        <v>0</v>
      </c>
      <c r="F7" s="58">
        <v>0</v>
      </c>
      <c r="G7" s="58">
        <v>0</v>
      </c>
      <c r="H7" s="58">
        <v>0</v>
      </c>
      <c r="I7" s="58">
        <v>0</v>
      </c>
      <c r="J7" s="58">
        <v>0</v>
      </c>
      <c r="K7" s="58">
        <v>0</v>
      </c>
      <c r="L7" s="58">
        <v>0</v>
      </c>
      <c r="M7" s="58">
        <v>0</v>
      </c>
      <c r="N7" s="58">
        <v>0</v>
      </c>
    </row>
    <row r="8" spans="1:14" ht="15">
      <c r="A8" s="58" t="s">
        <v>139</v>
      </c>
      <c r="B8" s="59" t="s">
        <v>140</v>
      </c>
      <c r="C8" s="58">
        <v>0</v>
      </c>
      <c r="D8" s="58">
        <v>0</v>
      </c>
      <c r="E8" s="58">
        <v>0</v>
      </c>
      <c r="F8" s="58">
        <v>0</v>
      </c>
      <c r="G8" s="58">
        <v>0</v>
      </c>
      <c r="H8" s="58">
        <v>0</v>
      </c>
      <c r="I8" s="58">
        <v>0</v>
      </c>
      <c r="J8" s="58">
        <v>0</v>
      </c>
      <c r="K8" s="58">
        <v>0</v>
      </c>
      <c r="L8" s="58">
        <v>0</v>
      </c>
      <c r="M8" s="58">
        <v>0</v>
      </c>
      <c r="N8" s="58">
        <v>0</v>
      </c>
    </row>
    <row r="9" spans="1:14" ht="30">
      <c r="A9" s="58" t="s">
        <v>141</v>
      </c>
      <c r="B9" s="59" t="s">
        <v>142</v>
      </c>
      <c r="C9" s="58">
        <v>0</v>
      </c>
      <c r="D9" s="58">
        <v>0</v>
      </c>
      <c r="E9" s="58">
        <v>0</v>
      </c>
      <c r="F9" s="58">
        <v>0</v>
      </c>
      <c r="G9" s="58">
        <v>0</v>
      </c>
      <c r="H9" s="58">
        <v>0</v>
      </c>
      <c r="I9" s="58">
        <v>0</v>
      </c>
      <c r="J9" s="58">
        <v>0</v>
      </c>
      <c r="K9" s="58">
        <v>0</v>
      </c>
      <c r="L9" s="58">
        <v>0</v>
      </c>
      <c r="M9" s="58">
        <v>0</v>
      </c>
      <c r="N9" s="58">
        <v>0</v>
      </c>
    </row>
    <row r="10" spans="1:14" ht="30">
      <c r="A10" s="58" t="s">
        <v>143</v>
      </c>
      <c r="B10" s="59" t="s">
        <v>144</v>
      </c>
      <c r="C10" s="58">
        <v>0</v>
      </c>
      <c r="D10" s="58">
        <v>0</v>
      </c>
      <c r="E10" s="58">
        <v>0</v>
      </c>
      <c r="F10" s="58">
        <v>0</v>
      </c>
      <c r="G10" s="58">
        <v>0</v>
      </c>
      <c r="H10" s="58">
        <v>0</v>
      </c>
      <c r="I10" s="58">
        <v>0</v>
      </c>
      <c r="J10" s="58">
        <v>0</v>
      </c>
      <c r="K10" s="58">
        <v>0</v>
      </c>
      <c r="L10" s="58">
        <v>0</v>
      </c>
      <c r="M10" s="58">
        <v>0</v>
      </c>
      <c r="N10" s="58">
        <v>0</v>
      </c>
    </row>
    <row r="11" spans="1:14" ht="15">
      <c r="A11" s="58" t="s">
        <v>145</v>
      </c>
      <c r="B11" s="59" t="s">
        <v>146</v>
      </c>
      <c r="C11" s="58">
        <v>0</v>
      </c>
      <c r="D11" s="58">
        <v>0</v>
      </c>
      <c r="E11" s="58">
        <v>0</v>
      </c>
      <c r="F11" s="58">
        <v>0</v>
      </c>
      <c r="G11" s="58">
        <v>0</v>
      </c>
      <c r="H11" s="58">
        <v>0</v>
      </c>
      <c r="I11" s="58">
        <v>0</v>
      </c>
      <c r="J11" s="58">
        <v>0</v>
      </c>
      <c r="K11" s="58">
        <v>0</v>
      </c>
      <c r="L11" s="58">
        <v>0</v>
      </c>
      <c r="M11" s="58">
        <v>0</v>
      </c>
      <c r="N11" s="58">
        <v>0</v>
      </c>
    </row>
    <row r="12" spans="1:14" ht="15">
      <c r="A12" s="58" t="s">
        <v>147</v>
      </c>
      <c r="B12" s="59" t="s">
        <v>148</v>
      </c>
      <c r="C12" s="58">
        <v>0</v>
      </c>
      <c r="D12" s="58">
        <v>0</v>
      </c>
      <c r="E12" s="58">
        <v>0</v>
      </c>
      <c r="F12" s="58">
        <v>0</v>
      </c>
      <c r="G12" s="58">
        <v>0</v>
      </c>
      <c r="H12" s="58">
        <v>0</v>
      </c>
      <c r="I12" s="58">
        <v>0</v>
      </c>
      <c r="J12" s="58">
        <v>0</v>
      </c>
      <c r="K12" s="58">
        <v>0</v>
      </c>
      <c r="L12" s="58">
        <v>0</v>
      </c>
      <c r="M12" s="58">
        <v>0</v>
      </c>
      <c r="N12" s="58">
        <v>0</v>
      </c>
    </row>
    <row r="13" spans="1:14" ht="30">
      <c r="A13" s="58" t="s">
        <v>149</v>
      </c>
      <c r="B13" s="59" t="s">
        <v>150</v>
      </c>
      <c r="C13" s="58">
        <v>0</v>
      </c>
      <c r="D13" s="58">
        <v>0</v>
      </c>
      <c r="E13" s="58">
        <v>0</v>
      </c>
      <c r="F13" s="58">
        <v>0</v>
      </c>
      <c r="G13" s="58">
        <v>0</v>
      </c>
      <c r="H13" s="58">
        <v>0</v>
      </c>
      <c r="I13" s="58">
        <v>0</v>
      </c>
      <c r="J13" s="58">
        <v>0</v>
      </c>
      <c r="K13" s="58">
        <v>0</v>
      </c>
      <c r="L13" s="58">
        <v>0</v>
      </c>
      <c r="M13" s="58">
        <v>0</v>
      </c>
      <c r="N13" s="58">
        <v>0</v>
      </c>
    </row>
    <row r="14" spans="1:14" ht="15">
      <c r="A14" s="58" t="s">
        <v>151</v>
      </c>
      <c r="B14" s="59" t="s">
        <v>152</v>
      </c>
      <c r="C14" s="58">
        <v>0</v>
      </c>
      <c r="D14" s="58">
        <v>0</v>
      </c>
      <c r="E14" s="58">
        <v>0</v>
      </c>
      <c r="F14" s="58">
        <v>0</v>
      </c>
      <c r="G14" s="58">
        <v>0</v>
      </c>
      <c r="H14" s="58">
        <v>0</v>
      </c>
      <c r="I14" s="58">
        <v>0</v>
      </c>
      <c r="J14" s="58">
        <v>0</v>
      </c>
      <c r="K14" s="58">
        <v>0</v>
      </c>
      <c r="L14" s="58">
        <v>0</v>
      </c>
      <c r="M14" s="58">
        <v>0</v>
      </c>
      <c r="N14" s="58">
        <v>0</v>
      </c>
    </row>
    <row r="15" spans="1:14" ht="30">
      <c r="A15" s="58" t="s">
        <v>153</v>
      </c>
      <c r="B15" s="59" t="s">
        <v>154</v>
      </c>
      <c r="C15" s="58">
        <v>0</v>
      </c>
      <c r="D15" s="58">
        <v>0</v>
      </c>
      <c r="E15" s="58">
        <v>0</v>
      </c>
      <c r="F15" s="58">
        <v>0</v>
      </c>
      <c r="G15" s="58">
        <v>0</v>
      </c>
      <c r="H15" s="58">
        <v>0</v>
      </c>
      <c r="I15" s="58">
        <v>0</v>
      </c>
      <c r="J15" s="58">
        <v>0</v>
      </c>
      <c r="K15" s="58">
        <v>0</v>
      </c>
      <c r="L15" s="58">
        <v>0</v>
      </c>
      <c r="M15" s="58">
        <v>0</v>
      </c>
      <c r="N15" s="58">
        <v>0</v>
      </c>
    </row>
    <row r="16" spans="1:14" ht="15">
      <c r="A16" s="58" t="s">
        <v>155</v>
      </c>
      <c r="B16" s="59" t="s">
        <v>156</v>
      </c>
      <c r="C16" s="58">
        <v>0</v>
      </c>
      <c r="D16" s="58">
        <v>0</v>
      </c>
      <c r="E16" s="58">
        <v>0</v>
      </c>
      <c r="F16" s="58">
        <v>0</v>
      </c>
      <c r="G16" s="58">
        <v>0</v>
      </c>
      <c r="H16" s="58">
        <v>0</v>
      </c>
      <c r="I16" s="58">
        <v>0</v>
      </c>
      <c r="J16" s="58">
        <v>0</v>
      </c>
      <c r="K16" s="58">
        <v>0</v>
      </c>
      <c r="L16" s="58">
        <v>0</v>
      </c>
      <c r="M16" s="58">
        <v>0</v>
      </c>
      <c r="N16" s="58">
        <v>0</v>
      </c>
    </row>
    <row r="17" spans="1:14" ht="15">
      <c r="A17" s="58" t="s">
        <v>157</v>
      </c>
      <c r="B17" s="59" t="s">
        <v>158</v>
      </c>
      <c r="C17" s="58">
        <v>0</v>
      </c>
      <c r="D17" s="58">
        <v>0</v>
      </c>
      <c r="E17" s="58">
        <v>0</v>
      </c>
      <c r="F17" s="58">
        <v>0</v>
      </c>
      <c r="G17" s="58">
        <v>0</v>
      </c>
      <c r="H17" s="58">
        <v>0</v>
      </c>
      <c r="I17" s="58">
        <v>0</v>
      </c>
      <c r="J17" s="58">
        <v>0</v>
      </c>
      <c r="K17" s="58">
        <v>0</v>
      </c>
      <c r="L17" s="58">
        <v>0</v>
      </c>
      <c r="M17" s="58">
        <v>0</v>
      </c>
      <c r="N17" s="58">
        <v>0</v>
      </c>
    </row>
    <row r="18" spans="1:14" ht="30">
      <c r="A18" s="58" t="s">
        <v>159</v>
      </c>
      <c r="B18" s="59" t="s">
        <v>160</v>
      </c>
      <c r="C18" s="58">
        <v>0</v>
      </c>
      <c r="D18" s="58">
        <v>0</v>
      </c>
      <c r="E18" s="58">
        <v>0</v>
      </c>
      <c r="F18" s="58">
        <v>0</v>
      </c>
      <c r="G18" s="58">
        <v>0</v>
      </c>
      <c r="H18" s="58">
        <v>0</v>
      </c>
      <c r="I18" s="58">
        <v>0</v>
      </c>
      <c r="J18" s="58">
        <v>0</v>
      </c>
      <c r="K18" s="58">
        <v>0</v>
      </c>
      <c r="L18" s="58">
        <v>0</v>
      </c>
      <c r="M18" s="58">
        <v>0</v>
      </c>
      <c r="N18" s="58">
        <v>0</v>
      </c>
    </row>
    <row r="19" spans="1:14" ht="15">
      <c r="A19" s="58" t="s">
        <v>161</v>
      </c>
      <c r="B19" s="59" t="s">
        <v>162</v>
      </c>
      <c r="C19" s="58">
        <v>0</v>
      </c>
      <c r="D19" s="58">
        <v>0</v>
      </c>
      <c r="E19" s="58">
        <v>0</v>
      </c>
      <c r="F19" s="58">
        <v>0</v>
      </c>
      <c r="G19" s="58">
        <v>0</v>
      </c>
      <c r="H19" s="58">
        <v>0</v>
      </c>
      <c r="I19" s="58">
        <v>0</v>
      </c>
      <c r="J19" s="58">
        <v>0</v>
      </c>
      <c r="K19" s="58">
        <v>0</v>
      </c>
      <c r="L19" s="58">
        <v>0</v>
      </c>
      <c r="M19" s="58">
        <v>0</v>
      </c>
      <c r="N19" s="58">
        <v>0</v>
      </c>
    </row>
    <row r="20" spans="1:14" ht="15">
      <c r="A20" s="58" t="s">
        <v>163</v>
      </c>
      <c r="B20" s="59" t="s">
        <v>164</v>
      </c>
      <c r="C20" s="58">
        <v>0</v>
      </c>
      <c r="D20" s="58">
        <v>0</v>
      </c>
      <c r="E20" s="58">
        <v>0</v>
      </c>
      <c r="F20" s="58">
        <v>0</v>
      </c>
      <c r="G20" s="58">
        <v>0</v>
      </c>
      <c r="H20" s="58">
        <v>0</v>
      </c>
      <c r="I20" s="58">
        <v>0</v>
      </c>
      <c r="J20" s="58">
        <v>0</v>
      </c>
      <c r="K20" s="58">
        <v>0</v>
      </c>
      <c r="L20" s="58">
        <v>0</v>
      </c>
      <c r="M20" s="58">
        <v>0</v>
      </c>
      <c r="N20" s="58">
        <v>0</v>
      </c>
    </row>
    <row r="21" spans="1:14" ht="15">
      <c r="A21" s="58" t="s">
        <v>165</v>
      </c>
      <c r="B21" s="59" t="s">
        <v>166</v>
      </c>
      <c r="C21" s="58">
        <v>0</v>
      </c>
      <c r="D21" s="58">
        <v>0</v>
      </c>
      <c r="E21" s="58">
        <v>0</v>
      </c>
      <c r="F21" s="58">
        <v>0</v>
      </c>
      <c r="G21" s="58">
        <v>0</v>
      </c>
      <c r="H21" s="58">
        <v>0</v>
      </c>
      <c r="I21" s="58">
        <v>0</v>
      </c>
      <c r="J21" s="58">
        <v>0</v>
      </c>
      <c r="K21" s="58">
        <v>0</v>
      </c>
      <c r="L21" s="58">
        <v>0</v>
      </c>
      <c r="M21" s="58">
        <v>0</v>
      </c>
      <c r="N21" s="58">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5"/>
  <sheetViews>
    <sheetView zoomScalePageLayoutView="0" workbookViewId="0" topLeftCell="A1">
      <selection activeCell="C7" sqref="C7"/>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186" t="s">
        <v>168</v>
      </c>
      <c r="B1" s="187"/>
      <c r="C1" s="187"/>
      <c r="D1" s="187"/>
      <c r="E1" s="188"/>
    </row>
    <row r="2" spans="1:5" ht="15">
      <c r="A2" s="174"/>
      <c r="B2" s="175"/>
      <c r="C2" s="175"/>
      <c r="D2" s="175"/>
      <c r="E2" s="176"/>
    </row>
    <row r="3" spans="1:5" ht="15">
      <c r="A3" s="58" t="s">
        <v>169</v>
      </c>
      <c r="B3" s="58" t="s">
        <v>170</v>
      </c>
      <c r="C3" s="58" t="s">
        <v>171</v>
      </c>
      <c r="D3" s="58" t="s">
        <v>172</v>
      </c>
      <c r="E3" s="58" t="s">
        <v>173</v>
      </c>
    </row>
    <row r="4" spans="1:5" ht="15">
      <c r="A4" s="58">
        <v>1</v>
      </c>
      <c r="B4" s="58">
        <v>2</v>
      </c>
      <c r="C4" s="58">
        <v>3</v>
      </c>
      <c r="D4" s="58">
        <v>4</v>
      </c>
      <c r="E4" s="58">
        <v>5</v>
      </c>
    </row>
    <row r="5" spans="1:5" ht="15">
      <c r="A5" s="58">
        <v>1</v>
      </c>
      <c r="B5" s="60">
        <v>45382</v>
      </c>
      <c r="C5" s="58">
        <v>0</v>
      </c>
      <c r="D5" s="58">
        <v>0</v>
      </c>
      <c r="E5" s="58">
        <v>0</v>
      </c>
    </row>
  </sheetData>
  <sheetProtection/>
  <mergeCells count="2">
    <mergeCell ref="A1:E1"/>
    <mergeCell ref="A2:E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5"/>
  <sheetViews>
    <sheetView zoomScalePageLayoutView="0" workbookViewId="0" topLeftCell="A1">
      <selection activeCell="B5" sqref="B5"/>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186" t="s">
        <v>174</v>
      </c>
      <c r="B1" s="187"/>
      <c r="C1" s="187"/>
      <c r="D1" s="187"/>
      <c r="E1" s="188"/>
    </row>
    <row r="2" spans="1:5" ht="15">
      <c r="A2" s="174"/>
      <c r="B2" s="175"/>
      <c r="C2" s="175"/>
      <c r="D2" s="175"/>
      <c r="E2" s="176"/>
    </row>
    <row r="3" spans="1:5" ht="15">
      <c r="A3" s="58" t="s">
        <v>169</v>
      </c>
      <c r="B3" s="58" t="s">
        <v>175</v>
      </c>
      <c r="C3" s="58" t="s">
        <v>176</v>
      </c>
      <c r="D3" s="58" t="s">
        <v>177</v>
      </c>
      <c r="E3" s="58" t="s">
        <v>178</v>
      </c>
    </row>
    <row r="4" spans="1:5" ht="15">
      <c r="A4" s="58">
        <v>1</v>
      </c>
      <c r="B4" s="58">
        <v>2</v>
      </c>
      <c r="C4" s="58"/>
      <c r="D4" s="58"/>
      <c r="E4" s="58"/>
    </row>
    <row r="5" spans="1:5" ht="15">
      <c r="A5" s="61">
        <v>1</v>
      </c>
      <c r="B5" s="62" t="s">
        <v>179</v>
      </c>
      <c r="C5" s="63">
        <v>0</v>
      </c>
      <c r="D5" s="58">
        <v>0</v>
      </c>
      <c r="E5" s="58">
        <v>0</v>
      </c>
    </row>
  </sheetData>
  <sheetProtection/>
  <mergeCells count="2">
    <mergeCell ref="A1:E1"/>
    <mergeCell ref="A2:E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67</v>
      </c>
      <c r="B1" s="2"/>
    </row>
    <row r="2" spans="1:2" ht="15.75" customHeight="1">
      <c r="A2" s="1" t="s">
        <v>68</v>
      </c>
      <c r="B2" s="5"/>
    </row>
    <row r="3" spans="1:2" ht="15">
      <c r="A3" s="1" t="s">
        <v>69</v>
      </c>
      <c r="B3" s="2"/>
    </row>
    <row r="4" spans="1:2" ht="15">
      <c r="A4" s="1" t="s">
        <v>70</v>
      </c>
      <c r="B4" s="6"/>
    </row>
    <row r="5" spans="1:2" ht="15">
      <c r="A5" s="1" t="s">
        <v>71</v>
      </c>
      <c r="B5" s="6" t="s">
        <v>72</v>
      </c>
    </row>
    <row r="6" spans="1:2" ht="15">
      <c r="A6" s="1" t="s">
        <v>73</v>
      </c>
      <c r="B6" s="6"/>
    </row>
    <row r="7" spans="1:2" ht="15">
      <c r="A7" s="1" t="s">
        <v>74</v>
      </c>
      <c r="B7" s="7"/>
    </row>
    <row r="8" spans="1:2" ht="15">
      <c r="A8" s="1" t="s">
        <v>75</v>
      </c>
      <c r="B8" s="2"/>
    </row>
    <row r="10" spans="1:2" ht="15">
      <c r="A10" s="3" t="s">
        <v>76</v>
      </c>
      <c r="B10" s="4"/>
    </row>
    <row r="11" spans="1:2" ht="15">
      <c r="A11" s="8" t="s">
        <v>77</v>
      </c>
      <c r="B11" s="9" t="s">
        <v>78</v>
      </c>
    </row>
    <row r="12" spans="1:2" ht="19.5" customHeight="1">
      <c r="A12" s="8" t="s">
        <v>79</v>
      </c>
      <c r="B12" s="9" t="s">
        <v>80</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3">
      <selection activeCell="D27" sqref="D27"/>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81</v>
      </c>
      <c r="B2" s="127"/>
      <c r="C2" s="127"/>
      <c r="D2" s="127"/>
      <c r="E2" s="127"/>
      <c r="F2" s="127"/>
      <c r="G2" s="127"/>
      <c r="H2" s="127"/>
    </row>
    <row r="3" spans="1:8" ht="15">
      <c r="A3" s="128" t="s">
        <v>389</v>
      </c>
      <c r="B3" s="128"/>
      <c r="C3" s="128"/>
      <c r="D3" s="128"/>
      <c r="E3" s="128"/>
      <c r="F3" s="128"/>
      <c r="G3" s="128"/>
      <c r="H3" s="128"/>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18</v>
      </c>
      <c r="D7" s="21" t="s">
        <v>50</v>
      </c>
      <c r="E7" s="22">
        <v>500</v>
      </c>
      <c r="F7" s="22">
        <v>5128.0737705</v>
      </c>
      <c r="G7" s="32">
        <v>15.55</v>
      </c>
      <c r="H7" s="32" t="s">
        <v>35</v>
      </c>
    </row>
    <row r="8" spans="1:8" ht="15">
      <c r="A8" s="19">
        <v>2</v>
      </c>
      <c r="B8" s="24" t="s">
        <v>310</v>
      </c>
      <c r="C8" s="21" t="s">
        <v>311</v>
      </c>
      <c r="D8" s="21" t="s">
        <v>312</v>
      </c>
      <c r="E8" s="22">
        <v>450</v>
      </c>
      <c r="F8" s="22">
        <v>4558.5243472</v>
      </c>
      <c r="G8" s="32">
        <v>13.82</v>
      </c>
      <c r="H8" s="122">
        <v>0.0832</v>
      </c>
    </row>
    <row r="9" spans="1:8" ht="15">
      <c r="A9" s="19">
        <v>3</v>
      </c>
      <c r="B9" s="24" t="s">
        <v>17</v>
      </c>
      <c r="C9" s="21" t="s">
        <v>18</v>
      </c>
      <c r="D9" s="21" t="s">
        <v>51</v>
      </c>
      <c r="E9" s="22">
        <v>400</v>
      </c>
      <c r="F9" s="22">
        <v>4014.7377049</v>
      </c>
      <c r="G9" s="32">
        <v>12.17</v>
      </c>
      <c r="H9" s="32" t="s">
        <v>20</v>
      </c>
    </row>
    <row r="10" spans="1:8" ht="15">
      <c r="A10" s="19">
        <v>4</v>
      </c>
      <c r="B10" s="24" t="s">
        <v>41</v>
      </c>
      <c r="C10" s="21" t="s">
        <v>33</v>
      </c>
      <c r="D10" s="21" t="s">
        <v>52</v>
      </c>
      <c r="E10" s="22">
        <v>360</v>
      </c>
      <c r="F10" s="22">
        <v>3613.2639344</v>
      </c>
      <c r="G10" s="32">
        <v>10.96</v>
      </c>
      <c r="H10" s="32" t="s">
        <v>20</v>
      </c>
    </row>
    <row r="11" spans="1:8" ht="15">
      <c r="A11" s="19">
        <v>5</v>
      </c>
      <c r="B11" s="24" t="s">
        <v>13</v>
      </c>
      <c r="C11" s="21" t="s">
        <v>14</v>
      </c>
      <c r="D11" s="21" t="s">
        <v>55</v>
      </c>
      <c r="E11" s="22">
        <v>210</v>
      </c>
      <c r="F11" s="22">
        <v>2109.4672131</v>
      </c>
      <c r="G11" s="32">
        <v>6.4</v>
      </c>
      <c r="H11" s="32" t="s">
        <v>333</v>
      </c>
    </row>
    <row r="12" spans="1:8" ht="15">
      <c r="A12" s="19">
        <v>6</v>
      </c>
      <c r="B12" s="24" t="s">
        <v>308</v>
      </c>
      <c r="C12" s="21" t="s">
        <v>391</v>
      </c>
      <c r="D12" s="21" t="s">
        <v>53</v>
      </c>
      <c r="E12" s="22">
        <v>240</v>
      </c>
      <c r="F12" s="22">
        <v>1544.2114861</v>
      </c>
      <c r="G12" s="32">
        <v>4.68</v>
      </c>
      <c r="H12" s="32" t="s">
        <v>54</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37</v>
      </c>
      <c r="C15" s="21" t="s">
        <v>328</v>
      </c>
      <c r="D15" s="21" t="s">
        <v>332</v>
      </c>
      <c r="E15" s="22">
        <v>407</v>
      </c>
      <c r="F15" s="22">
        <v>4156.3206967</v>
      </c>
      <c r="G15" s="32">
        <v>12.6</v>
      </c>
      <c r="H15" s="32" t="s">
        <v>39</v>
      </c>
    </row>
    <row r="16" spans="1:8" ht="15">
      <c r="A16" s="19">
        <v>8</v>
      </c>
      <c r="B16" s="24" t="s">
        <v>27</v>
      </c>
      <c r="C16" s="21" t="s">
        <v>327</v>
      </c>
      <c r="D16" s="21" t="s">
        <v>331</v>
      </c>
      <c r="E16" s="22">
        <v>4000</v>
      </c>
      <c r="F16" s="22">
        <v>3077.7165757</v>
      </c>
      <c r="G16" s="32">
        <v>9.33</v>
      </c>
      <c r="H16" s="32" t="s">
        <v>330</v>
      </c>
    </row>
    <row r="17" spans="1:8" ht="15">
      <c r="A17" s="19">
        <v>9</v>
      </c>
      <c r="B17" s="24" t="s">
        <v>32</v>
      </c>
      <c r="C17" s="21" t="s">
        <v>18</v>
      </c>
      <c r="D17" s="21" t="s">
        <v>34</v>
      </c>
      <c r="E17" s="22">
        <v>200</v>
      </c>
      <c r="F17" s="22">
        <v>2051.2295082</v>
      </c>
      <c r="G17" s="32">
        <v>6.22</v>
      </c>
      <c r="H17" s="32" t="s">
        <v>35</v>
      </c>
    </row>
    <row r="18" spans="1:8" ht="15">
      <c r="A18" s="19">
        <v>10</v>
      </c>
      <c r="B18" s="24" t="s">
        <v>308</v>
      </c>
      <c r="C18" s="21" t="s">
        <v>391</v>
      </c>
      <c r="D18" s="21" t="s">
        <v>56</v>
      </c>
      <c r="E18" s="22">
        <v>240</v>
      </c>
      <c r="F18" s="22">
        <v>1444.9514754</v>
      </c>
      <c r="G18" s="32">
        <v>4.38</v>
      </c>
      <c r="H18" s="32" t="s">
        <v>36</v>
      </c>
    </row>
    <row r="19" spans="1:8" ht="15">
      <c r="A19" s="19">
        <v>11</v>
      </c>
      <c r="B19" s="24" t="s">
        <v>13</v>
      </c>
      <c r="C19" s="21" t="s">
        <v>14</v>
      </c>
      <c r="D19" s="21" t="s">
        <v>57</v>
      </c>
      <c r="E19" s="22">
        <v>60</v>
      </c>
      <c r="F19" s="22">
        <v>602.704918</v>
      </c>
      <c r="G19" s="32">
        <v>1.83</v>
      </c>
      <c r="H19" s="32" t="s">
        <v>333</v>
      </c>
    </row>
    <row r="20" spans="1:8" ht="15">
      <c r="A20" s="19"/>
      <c r="B20" s="24"/>
      <c r="C20" s="21"/>
      <c r="D20" s="21"/>
      <c r="E20" s="22"/>
      <c r="F20" s="22"/>
      <c r="G20" s="32"/>
      <c r="H20" s="32"/>
    </row>
    <row r="21" spans="1:8" ht="15">
      <c r="A21" s="35"/>
      <c r="B21" s="36" t="s">
        <v>44</v>
      </c>
      <c r="C21" s="37"/>
      <c r="D21" s="37"/>
      <c r="E21" s="38"/>
      <c r="F21" s="38">
        <v>32301.201630199997</v>
      </c>
      <c r="G21" s="39">
        <v>97.94</v>
      </c>
      <c r="H21" s="38"/>
    </row>
    <row r="22" spans="1:8" ht="15">
      <c r="A22" s="14"/>
      <c r="B22" s="20" t="s">
        <v>45</v>
      </c>
      <c r="C22" s="15"/>
      <c r="D22" s="15"/>
      <c r="E22" s="16"/>
      <c r="F22" s="17"/>
      <c r="G22" s="18"/>
      <c r="H22" s="17"/>
    </row>
    <row r="23" spans="1:8" ht="15">
      <c r="A23" s="19"/>
      <c r="B23" s="24" t="s">
        <v>45</v>
      </c>
      <c r="C23" s="21"/>
      <c r="D23" s="21"/>
      <c r="E23" s="22"/>
      <c r="F23" s="22">
        <v>689.2481131</v>
      </c>
      <c r="G23" s="32">
        <v>2.09</v>
      </c>
      <c r="H23" s="100">
        <v>0.063</v>
      </c>
    </row>
    <row r="24" spans="1:8" ht="15">
      <c r="A24" s="35"/>
      <c r="B24" s="36" t="s">
        <v>44</v>
      </c>
      <c r="C24" s="37"/>
      <c r="D24" s="37"/>
      <c r="E24" s="44"/>
      <c r="F24" s="38">
        <v>689.248</v>
      </c>
      <c r="G24" s="39">
        <v>2.09</v>
      </c>
      <c r="H24" s="38"/>
    </row>
    <row r="25" spans="1:8" ht="15">
      <c r="A25" s="26"/>
      <c r="B25" s="29" t="s">
        <v>46</v>
      </c>
      <c r="C25" s="27"/>
      <c r="D25" s="27"/>
      <c r="E25" s="28"/>
      <c r="F25" s="30"/>
      <c r="G25" s="31"/>
      <c r="H25" s="30"/>
    </row>
    <row r="26" spans="1:8" ht="15">
      <c r="A26" s="26"/>
      <c r="B26" s="29" t="s">
        <v>47</v>
      </c>
      <c r="C26" s="27"/>
      <c r="D26" s="27"/>
      <c r="E26" s="28"/>
      <c r="F26" s="22">
        <v>-12.699583299998</v>
      </c>
      <c r="G26" s="32">
        <v>-0.029999999999997584</v>
      </c>
      <c r="H26" s="22"/>
    </row>
    <row r="27" spans="1:8" ht="36" customHeight="1">
      <c r="A27" s="35"/>
      <c r="B27" s="45" t="s">
        <v>44</v>
      </c>
      <c r="C27" s="37"/>
      <c r="D27" s="37"/>
      <c r="E27" s="44"/>
      <c r="F27" s="38">
        <v>-12.699583299998</v>
      </c>
      <c r="G27" s="39">
        <v>-0.029999999999997584</v>
      </c>
      <c r="H27" s="38"/>
    </row>
    <row r="28" spans="1:8" ht="15">
      <c r="A28" s="46"/>
      <c r="B28" s="48" t="s">
        <v>48</v>
      </c>
      <c r="C28" s="47"/>
      <c r="D28" s="47"/>
      <c r="E28" s="47"/>
      <c r="F28" s="33">
        <v>32977.75</v>
      </c>
      <c r="G28" s="34" t="s">
        <v>49</v>
      </c>
      <c r="H28" s="33"/>
    </row>
    <row r="30" ht="15" customHeight="1"/>
    <row r="31" spans="1:7" ht="15" customHeight="1">
      <c r="A31" t="s">
        <v>84</v>
      </c>
      <c r="B31" s="129" t="s">
        <v>85</v>
      </c>
      <c r="C31" s="129"/>
      <c r="D31" s="129"/>
      <c r="E31" s="129"/>
      <c r="F31" s="129"/>
      <c r="G31" s="129"/>
    </row>
    <row r="32" spans="2:7" ht="15">
      <c r="B32" s="129"/>
      <c r="C32" s="129"/>
      <c r="D32" s="129"/>
      <c r="E32" s="129"/>
      <c r="F32" s="129"/>
      <c r="G32" s="129"/>
    </row>
  </sheetData>
  <sheetProtection/>
  <mergeCells count="3">
    <mergeCell ref="A2:H2"/>
    <mergeCell ref="A3:H3"/>
    <mergeCell ref="B31:G32"/>
  </mergeCells>
  <conditionalFormatting sqref="C21:D21 C24:E27 F25 H25">
    <cfRule type="cellIs" priority="1" dxfId="59" operator="lessThan" stopIfTrue="1">
      <formula>0</formula>
    </cfRule>
  </conditionalFormatting>
  <conditionalFormatting sqref="G25">
    <cfRule type="cellIs" priority="2" dxfId="59" operator="less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6">
      <selection activeCell="F34" sqref="F3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82</v>
      </c>
      <c r="B2" s="127"/>
      <c r="C2" s="127"/>
      <c r="D2" s="127"/>
      <c r="E2" s="127"/>
      <c r="F2" s="127"/>
      <c r="G2" s="127"/>
      <c r="H2" s="127"/>
    </row>
    <row r="3" spans="1:8" ht="15">
      <c r="A3" s="128" t="s">
        <v>389</v>
      </c>
      <c r="B3" s="128"/>
      <c r="C3" s="128"/>
      <c r="D3" s="128"/>
      <c r="E3" s="128"/>
      <c r="F3" s="128"/>
      <c r="G3" s="128"/>
      <c r="H3" s="128"/>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41</v>
      </c>
      <c r="C7" s="21" t="s">
        <v>33</v>
      </c>
      <c r="D7" s="21" t="s">
        <v>58</v>
      </c>
      <c r="E7" s="22">
        <v>610</v>
      </c>
      <c r="F7" s="22">
        <v>6122.475</v>
      </c>
      <c r="G7" s="32">
        <v>23.54</v>
      </c>
      <c r="H7" s="32" t="s">
        <v>20</v>
      </c>
    </row>
    <row r="8" spans="1:8" ht="15">
      <c r="A8" s="19">
        <v>2</v>
      </c>
      <c r="B8" s="24" t="s">
        <v>17</v>
      </c>
      <c r="C8" s="21" t="s">
        <v>18</v>
      </c>
      <c r="D8" s="21" t="s">
        <v>59</v>
      </c>
      <c r="E8" s="22">
        <v>478</v>
      </c>
      <c r="F8" s="22">
        <v>4797.6115574</v>
      </c>
      <c r="G8" s="32">
        <v>18.45</v>
      </c>
      <c r="H8" s="32" t="s">
        <v>20</v>
      </c>
    </row>
    <row r="9" spans="1:8" ht="15">
      <c r="A9" s="19">
        <v>3</v>
      </c>
      <c r="B9" s="24" t="s">
        <v>32</v>
      </c>
      <c r="C9" s="21" t="s">
        <v>18</v>
      </c>
      <c r="D9" s="21" t="s">
        <v>50</v>
      </c>
      <c r="E9" s="22">
        <v>250</v>
      </c>
      <c r="F9" s="22">
        <v>2564.0368852</v>
      </c>
      <c r="G9" s="32">
        <v>9.86</v>
      </c>
      <c r="H9" s="32" t="s">
        <v>35</v>
      </c>
    </row>
    <row r="10" spans="1:8" ht="15">
      <c r="A10" s="19">
        <v>4</v>
      </c>
      <c r="B10" s="24" t="s">
        <v>13</v>
      </c>
      <c r="C10" s="21" t="s">
        <v>14</v>
      </c>
      <c r="D10" s="21" t="s">
        <v>55</v>
      </c>
      <c r="E10" s="22">
        <v>210</v>
      </c>
      <c r="F10" s="22">
        <v>2109.4672131</v>
      </c>
      <c r="G10" s="32">
        <v>8.11</v>
      </c>
      <c r="H10" s="32" t="s">
        <v>333</v>
      </c>
    </row>
    <row r="11" spans="1:8" ht="15">
      <c r="A11" s="19">
        <v>5</v>
      </c>
      <c r="B11" s="24" t="s">
        <v>308</v>
      </c>
      <c r="C11" s="21" t="s">
        <v>391</v>
      </c>
      <c r="D11" s="21" t="s">
        <v>53</v>
      </c>
      <c r="E11" s="22">
        <v>260</v>
      </c>
      <c r="F11" s="22">
        <v>1672.8957766</v>
      </c>
      <c r="G11" s="32">
        <v>6.43</v>
      </c>
      <c r="H11" s="32" t="s">
        <v>54</v>
      </c>
    </row>
    <row r="12" spans="1:8" ht="15">
      <c r="A12" s="19">
        <v>6</v>
      </c>
      <c r="B12" s="24" t="s">
        <v>310</v>
      </c>
      <c r="C12" s="21" t="s">
        <v>311</v>
      </c>
      <c r="D12" s="21" t="s">
        <v>312</v>
      </c>
      <c r="E12" s="22">
        <v>100</v>
      </c>
      <c r="F12" s="22">
        <v>1013.0054105</v>
      </c>
      <c r="G12" s="32">
        <v>3.9</v>
      </c>
      <c r="H12" s="122">
        <v>0.0832</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32</v>
      </c>
      <c r="C15" s="21" t="s">
        <v>18</v>
      </c>
      <c r="D15" s="21" t="s">
        <v>34</v>
      </c>
      <c r="E15" s="22">
        <v>300</v>
      </c>
      <c r="F15" s="22">
        <v>3076.8442623</v>
      </c>
      <c r="G15" s="32">
        <v>11.83</v>
      </c>
      <c r="H15" s="32" t="s">
        <v>35</v>
      </c>
    </row>
    <row r="16" spans="1:8" ht="15">
      <c r="A16" s="19">
        <v>8</v>
      </c>
      <c r="B16" s="24" t="s">
        <v>37</v>
      </c>
      <c r="C16" s="21" t="s">
        <v>328</v>
      </c>
      <c r="D16" s="21" t="s">
        <v>332</v>
      </c>
      <c r="E16" s="22">
        <v>163</v>
      </c>
      <c r="F16" s="22">
        <v>1664.5706967</v>
      </c>
      <c r="G16" s="32">
        <v>6.4</v>
      </c>
      <c r="H16" s="32" t="s">
        <v>39</v>
      </c>
    </row>
    <row r="17" spans="1:8" ht="15">
      <c r="A17" s="19">
        <v>9</v>
      </c>
      <c r="B17" s="24" t="s">
        <v>308</v>
      </c>
      <c r="C17" s="21" t="s">
        <v>391</v>
      </c>
      <c r="D17" s="21" t="s">
        <v>56</v>
      </c>
      <c r="E17" s="22">
        <v>160</v>
      </c>
      <c r="F17" s="22">
        <v>963.3009836</v>
      </c>
      <c r="G17" s="32">
        <v>3.7</v>
      </c>
      <c r="H17" s="32" t="s">
        <v>36</v>
      </c>
    </row>
    <row r="18" spans="1:8" ht="15">
      <c r="A18" s="19">
        <v>10</v>
      </c>
      <c r="B18" s="24" t="s">
        <v>13</v>
      </c>
      <c r="C18" s="21" t="s">
        <v>14</v>
      </c>
      <c r="D18" s="21" t="s">
        <v>57</v>
      </c>
      <c r="E18" s="22">
        <v>60</v>
      </c>
      <c r="F18" s="22">
        <v>602.704918</v>
      </c>
      <c r="G18" s="32">
        <v>2.32</v>
      </c>
      <c r="H18" s="32" t="s">
        <v>333</v>
      </c>
    </row>
    <row r="19" spans="1:8" ht="15">
      <c r="A19" s="19"/>
      <c r="B19" s="24"/>
      <c r="C19" s="21"/>
      <c r="D19" s="21"/>
      <c r="E19" s="22"/>
      <c r="F19" s="22"/>
      <c r="G19" s="32"/>
      <c r="H19" s="32"/>
    </row>
    <row r="20" spans="1:8" ht="15">
      <c r="A20" s="35"/>
      <c r="B20" s="36" t="s">
        <v>44</v>
      </c>
      <c r="C20" s="37"/>
      <c r="D20" s="37"/>
      <c r="E20" s="38"/>
      <c r="F20" s="38">
        <v>24586.9127034</v>
      </c>
      <c r="G20" s="39">
        <v>94.54</v>
      </c>
      <c r="H20" s="38"/>
    </row>
    <row r="21" spans="1:8" ht="15">
      <c r="A21" s="14"/>
      <c r="B21" s="20" t="s">
        <v>45</v>
      </c>
      <c r="C21" s="15"/>
      <c r="D21" s="15"/>
      <c r="E21" s="16"/>
      <c r="F21" s="17"/>
      <c r="G21" s="18"/>
      <c r="H21" s="17"/>
    </row>
    <row r="22" spans="1:8" ht="15">
      <c r="A22" s="19"/>
      <c r="B22" s="24" t="s">
        <v>45</v>
      </c>
      <c r="C22" s="21"/>
      <c r="D22" s="21"/>
      <c r="E22" s="22"/>
      <c r="F22" s="22">
        <v>1422.8127716</v>
      </c>
      <c r="G22" s="32">
        <v>5.47</v>
      </c>
      <c r="H22" s="100">
        <v>0.063</v>
      </c>
    </row>
    <row r="23" spans="1:8" ht="15">
      <c r="A23" s="35"/>
      <c r="B23" s="36" t="s">
        <v>44</v>
      </c>
      <c r="C23" s="37"/>
      <c r="D23" s="37"/>
      <c r="E23" s="44"/>
      <c r="F23" s="38">
        <v>1422.813</v>
      </c>
      <c r="G23" s="39">
        <v>5.47</v>
      </c>
      <c r="H23" s="38"/>
    </row>
    <row r="24" spans="1:8" ht="15">
      <c r="A24" s="26"/>
      <c r="B24" s="29" t="s">
        <v>46</v>
      </c>
      <c r="C24" s="27"/>
      <c r="D24" s="27"/>
      <c r="E24" s="28"/>
      <c r="F24" s="30"/>
      <c r="G24" s="31"/>
      <c r="H24" s="30"/>
    </row>
    <row r="25" spans="1:8" ht="15">
      <c r="A25" s="26"/>
      <c r="B25" s="29" t="s">
        <v>47</v>
      </c>
      <c r="C25" s="27"/>
      <c r="D25" s="27"/>
      <c r="E25" s="28"/>
      <c r="F25" s="22">
        <v>-4.700137300002</v>
      </c>
      <c r="G25" s="32">
        <v>-0.00999999999999</v>
      </c>
      <c r="H25" s="22"/>
    </row>
    <row r="26" spans="1:8" ht="15">
      <c r="A26" s="35"/>
      <c r="B26" s="45" t="s">
        <v>44</v>
      </c>
      <c r="C26" s="37"/>
      <c r="D26" s="37"/>
      <c r="E26" s="44"/>
      <c r="F26" s="38">
        <v>-4.700137300002</v>
      </c>
      <c r="G26" s="39">
        <v>-0.00999999999999</v>
      </c>
      <c r="H26" s="38"/>
    </row>
    <row r="27" spans="1:8" ht="33.75" customHeight="1">
      <c r="A27" s="46"/>
      <c r="B27" s="48" t="s">
        <v>48</v>
      </c>
      <c r="C27" s="47"/>
      <c r="D27" s="47"/>
      <c r="E27" s="47"/>
      <c r="F27" s="33">
        <v>26005.025</v>
      </c>
      <c r="G27" s="34" t="s">
        <v>49</v>
      </c>
      <c r="H27" s="33"/>
    </row>
    <row r="29" ht="15" customHeight="1"/>
    <row r="30" spans="1:7" ht="15" customHeight="1">
      <c r="A30" t="s">
        <v>84</v>
      </c>
      <c r="B30" s="129" t="s">
        <v>85</v>
      </c>
      <c r="C30" s="129"/>
      <c r="D30" s="129"/>
      <c r="E30" s="129"/>
      <c r="F30" s="129"/>
      <c r="G30" s="129"/>
    </row>
    <row r="31" spans="2:7" ht="15">
      <c r="B31" s="129"/>
      <c r="C31" s="129"/>
      <c r="D31" s="129"/>
      <c r="E31" s="129"/>
      <c r="F31" s="129"/>
      <c r="G31" s="129"/>
    </row>
  </sheetData>
  <sheetProtection/>
  <mergeCells count="3">
    <mergeCell ref="A2:H2"/>
    <mergeCell ref="A3:H3"/>
    <mergeCell ref="B30:G31"/>
  </mergeCells>
  <conditionalFormatting sqref="C20:D20 C23:E26 F24 H24">
    <cfRule type="cellIs" priority="1" dxfId="59" operator="lessThan" stopIfTrue="1">
      <formula>0</formula>
    </cfRule>
  </conditionalFormatting>
  <conditionalFormatting sqref="G24">
    <cfRule type="cellIs" priority="2" dxfId="59" operator="lessThan"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3"/>
  <sheetViews>
    <sheetView zoomScalePageLayoutView="0" workbookViewId="0" topLeftCell="A16">
      <selection activeCell="D30" sqref="D3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83</v>
      </c>
      <c r="B2" s="127"/>
      <c r="C2" s="127"/>
      <c r="D2" s="127"/>
      <c r="E2" s="127"/>
      <c r="F2" s="127"/>
      <c r="G2" s="127"/>
      <c r="H2" s="127"/>
    </row>
    <row r="3" spans="1:8" ht="15">
      <c r="A3" s="128" t="s">
        <v>389</v>
      </c>
      <c r="B3" s="128"/>
      <c r="C3" s="128"/>
      <c r="D3" s="128"/>
      <c r="E3" s="128"/>
      <c r="F3" s="128"/>
      <c r="G3" s="128"/>
      <c r="H3" s="128"/>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327</v>
      </c>
      <c r="D7" s="21" t="s">
        <v>16</v>
      </c>
      <c r="E7" s="22">
        <v>250</v>
      </c>
      <c r="F7" s="22">
        <v>2549.9487705</v>
      </c>
      <c r="G7" s="32">
        <v>10.54</v>
      </c>
      <c r="H7" s="32" t="s">
        <v>12</v>
      </c>
    </row>
    <row r="8" spans="1:8" ht="15">
      <c r="A8" s="19">
        <v>2</v>
      </c>
      <c r="B8" s="24" t="s">
        <v>310</v>
      </c>
      <c r="C8" s="21" t="s">
        <v>311</v>
      </c>
      <c r="D8" s="21" t="s">
        <v>312</v>
      </c>
      <c r="E8" s="22">
        <v>200</v>
      </c>
      <c r="F8" s="22">
        <v>2026.010821</v>
      </c>
      <c r="G8" s="32">
        <v>8.37</v>
      </c>
      <c r="H8" s="122">
        <v>0.0832</v>
      </c>
    </row>
    <row r="9" spans="1:8" ht="15">
      <c r="A9" s="19">
        <v>3</v>
      </c>
      <c r="B9" s="24" t="s">
        <v>318</v>
      </c>
      <c r="C9" s="21" t="s">
        <v>282</v>
      </c>
      <c r="D9" s="21" t="s">
        <v>319</v>
      </c>
      <c r="E9" s="22">
        <v>150</v>
      </c>
      <c r="F9" s="22">
        <v>1573.9963525</v>
      </c>
      <c r="G9" s="32">
        <v>6.51</v>
      </c>
      <c r="H9" s="122">
        <v>0.076</v>
      </c>
    </row>
    <row r="10" spans="1:8" ht="15">
      <c r="A10" s="19">
        <v>4</v>
      </c>
      <c r="B10" s="24" t="s">
        <v>13</v>
      </c>
      <c r="C10" s="21" t="s">
        <v>14</v>
      </c>
      <c r="D10" s="21" t="s">
        <v>61</v>
      </c>
      <c r="E10" s="22">
        <v>80</v>
      </c>
      <c r="F10" s="22">
        <v>803.6065574</v>
      </c>
      <c r="G10" s="32">
        <v>3.32</v>
      </c>
      <c r="H10" s="32" t="s">
        <v>333</v>
      </c>
    </row>
    <row r="11" spans="1:8" ht="15">
      <c r="A11" s="19">
        <v>5</v>
      </c>
      <c r="B11" s="24" t="s">
        <v>17</v>
      </c>
      <c r="C11" s="21" t="s">
        <v>18</v>
      </c>
      <c r="D11" s="21" t="s">
        <v>62</v>
      </c>
      <c r="E11" s="22">
        <v>80</v>
      </c>
      <c r="F11" s="22">
        <v>802.947541</v>
      </c>
      <c r="G11" s="32">
        <v>3.32</v>
      </c>
      <c r="H11" s="32" t="s">
        <v>20</v>
      </c>
    </row>
    <row r="12" spans="1:8" ht="15">
      <c r="A12" s="19">
        <v>6</v>
      </c>
      <c r="B12" s="24" t="s">
        <v>41</v>
      </c>
      <c r="C12" s="21" t="s">
        <v>33</v>
      </c>
      <c r="D12" s="21" t="s">
        <v>63</v>
      </c>
      <c r="E12" s="22">
        <v>25</v>
      </c>
      <c r="F12" s="22">
        <v>250.9211066</v>
      </c>
      <c r="G12" s="32">
        <v>1.04</v>
      </c>
      <c r="H12" s="32" t="s">
        <v>20</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24</v>
      </c>
      <c r="C15" s="21" t="s">
        <v>25</v>
      </c>
      <c r="D15" s="21" t="s">
        <v>64</v>
      </c>
      <c r="E15" s="22">
        <v>500</v>
      </c>
      <c r="F15" s="22">
        <v>5018.442623</v>
      </c>
      <c r="G15" s="32">
        <v>20.74</v>
      </c>
      <c r="H15" s="32" t="s">
        <v>334</v>
      </c>
    </row>
    <row r="16" spans="1:8" ht="15">
      <c r="A16" s="19">
        <v>8</v>
      </c>
      <c r="B16" s="24" t="s">
        <v>27</v>
      </c>
      <c r="C16" s="21" t="s">
        <v>327</v>
      </c>
      <c r="D16" s="21" t="s">
        <v>329</v>
      </c>
      <c r="E16" s="22">
        <v>5000</v>
      </c>
      <c r="F16" s="22">
        <v>3850.7782266</v>
      </c>
      <c r="G16" s="32">
        <v>15.91</v>
      </c>
      <c r="H16" s="32" t="s">
        <v>330</v>
      </c>
    </row>
    <row r="17" spans="1:8" ht="15">
      <c r="A17" s="19">
        <v>9</v>
      </c>
      <c r="B17" s="24" t="s">
        <v>27</v>
      </c>
      <c r="C17" s="21" t="s">
        <v>327</v>
      </c>
      <c r="D17" s="21" t="s">
        <v>331</v>
      </c>
      <c r="E17" s="22">
        <v>4000</v>
      </c>
      <c r="F17" s="22">
        <v>3078.2096056</v>
      </c>
      <c r="G17" s="32">
        <v>12.72</v>
      </c>
      <c r="H17" s="32" t="s">
        <v>330</v>
      </c>
    </row>
    <row r="18" spans="1:8" ht="15">
      <c r="A18" s="19">
        <v>10</v>
      </c>
      <c r="B18" s="24" t="s">
        <v>308</v>
      </c>
      <c r="C18" s="21" t="s">
        <v>391</v>
      </c>
      <c r="D18" s="21" t="s">
        <v>56</v>
      </c>
      <c r="E18" s="22">
        <v>350</v>
      </c>
      <c r="F18" s="22">
        <v>2107.2209016</v>
      </c>
      <c r="G18" s="32">
        <v>8.71</v>
      </c>
      <c r="H18" s="32" t="s">
        <v>36</v>
      </c>
    </row>
    <row r="19" spans="1:8" ht="15">
      <c r="A19" s="19">
        <v>11</v>
      </c>
      <c r="B19" s="24" t="s">
        <v>13</v>
      </c>
      <c r="C19" s="21" t="s">
        <v>14</v>
      </c>
      <c r="D19" s="21" t="s">
        <v>65</v>
      </c>
      <c r="E19" s="22">
        <v>100</v>
      </c>
      <c r="F19" s="22">
        <v>1004.5081967</v>
      </c>
      <c r="G19" s="32">
        <v>4.15</v>
      </c>
      <c r="H19" s="32" t="s">
        <v>333</v>
      </c>
    </row>
    <row r="20" spans="1:8" ht="15">
      <c r="A20" s="19">
        <v>12</v>
      </c>
      <c r="B20" s="24" t="s">
        <v>37</v>
      </c>
      <c r="C20" s="21" t="s">
        <v>328</v>
      </c>
      <c r="D20" s="21" t="s">
        <v>66</v>
      </c>
      <c r="E20" s="22">
        <v>30</v>
      </c>
      <c r="F20" s="22">
        <v>306.3627049</v>
      </c>
      <c r="G20" s="32">
        <v>1.27</v>
      </c>
      <c r="H20" s="32" t="s">
        <v>39</v>
      </c>
    </row>
    <row r="21" spans="1:8" ht="15">
      <c r="A21" s="19"/>
      <c r="B21" s="24"/>
      <c r="C21" s="21"/>
      <c r="D21" s="21"/>
      <c r="E21" s="22"/>
      <c r="F21" s="22"/>
      <c r="G21" s="32"/>
      <c r="H21" s="22"/>
    </row>
    <row r="22" spans="1:8" ht="15">
      <c r="A22" s="35"/>
      <c r="B22" s="36" t="s">
        <v>44</v>
      </c>
      <c r="C22" s="37"/>
      <c r="D22" s="37"/>
      <c r="E22" s="38"/>
      <c r="F22" s="38">
        <v>23372.9534074</v>
      </c>
      <c r="G22" s="39">
        <v>96.6</v>
      </c>
      <c r="H22" s="38"/>
    </row>
    <row r="23" spans="1:8" ht="15">
      <c r="A23" s="14"/>
      <c r="B23" s="20" t="s">
        <v>45</v>
      </c>
      <c r="C23" s="15"/>
      <c r="D23" s="15"/>
      <c r="E23" s="16"/>
      <c r="F23" s="17"/>
      <c r="G23" s="18"/>
      <c r="H23" s="17"/>
    </row>
    <row r="24" spans="1:8" ht="15">
      <c r="A24" s="19"/>
      <c r="B24" s="24" t="s">
        <v>45</v>
      </c>
      <c r="C24" s="21"/>
      <c r="D24" s="21"/>
      <c r="E24" s="22"/>
      <c r="F24" s="22">
        <v>830.8475606</v>
      </c>
      <c r="G24" s="32">
        <v>3.43</v>
      </c>
      <c r="H24" s="100">
        <v>0.063</v>
      </c>
    </row>
    <row r="25" spans="1:8" ht="15">
      <c r="A25" s="35"/>
      <c r="B25" s="36" t="s">
        <v>44</v>
      </c>
      <c r="C25" s="37"/>
      <c r="D25" s="37"/>
      <c r="E25" s="44"/>
      <c r="F25" s="38">
        <v>830.848</v>
      </c>
      <c r="G25" s="39">
        <v>3.43</v>
      </c>
      <c r="H25" s="38"/>
    </row>
    <row r="26" spans="1:8" ht="15">
      <c r="A26" s="26"/>
      <c r="B26" s="29" t="s">
        <v>46</v>
      </c>
      <c r="C26" s="27"/>
      <c r="D26" s="27"/>
      <c r="E26" s="28"/>
      <c r="F26" s="30"/>
      <c r="G26" s="31"/>
      <c r="H26" s="30"/>
    </row>
    <row r="27" spans="1:8" ht="15">
      <c r="A27" s="26"/>
      <c r="B27" s="29" t="s">
        <v>47</v>
      </c>
      <c r="C27" s="27"/>
      <c r="D27" s="27"/>
      <c r="E27" s="28"/>
      <c r="F27" s="22">
        <v>-7.301413600001</v>
      </c>
      <c r="G27" s="32">
        <v>-0.029999999999994</v>
      </c>
      <c r="H27" s="22"/>
    </row>
    <row r="28" spans="1:8" ht="15">
      <c r="A28" s="35"/>
      <c r="B28" s="45" t="s">
        <v>44</v>
      </c>
      <c r="C28" s="37"/>
      <c r="D28" s="37"/>
      <c r="E28" s="44"/>
      <c r="F28" s="38">
        <v>-7.301413600001</v>
      </c>
      <c r="G28" s="39">
        <v>-0.029999999999994</v>
      </c>
      <c r="H28" s="38"/>
    </row>
    <row r="29" spans="1:8" ht="15" customHeight="1">
      <c r="A29" s="46"/>
      <c r="B29" s="48" t="s">
        <v>48</v>
      </c>
      <c r="C29" s="47"/>
      <c r="D29" s="47"/>
      <c r="E29" s="47"/>
      <c r="F29" s="33">
        <v>24196.5</v>
      </c>
      <c r="G29" s="34" t="s">
        <v>49</v>
      </c>
      <c r="H29" s="33"/>
    </row>
    <row r="30" ht="38.25" customHeight="1"/>
    <row r="31" ht="15" customHeight="1"/>
    <row r="32" spans="1:7" ht="15" customHeight="1">
      <c r="A32" t="s">
        <v>84</v>
      </c>
      <c r="B32" s="129" t="s">
        <v>85</v>
      </c>
      <c r="C32" s="129"/>
      <c r="D32" s="129"/>
      <c r="E32" s="129"/>
      <c r="F32" s="129"/>
      <c r="G32" s="129"/>
    </row>
    <row r="33" spans="2:7" ht="15">
      <c r="B33" s="129"/>
      <c r="C33" s="129"/>
      <c r="D33" s="129"/>
      <c r="E33" s="129"/>
      <c r="F33" s="129"/>
      <c r="G33" s="129"/>
    </row>
  </sheetData>
  <sheetProtection/>
  <mergeCells count="3">
    <mergeCell ref="A2:H2"/>
    <mergeCell ref="A3:H3"/>
    <mergeCell ref="B32:G33"/>
  </mergeCells>
  <conditionalFormatting sqref="C22:D22 C25:E28 F26 H26">
    <cfRule type="cellIs" priority="1" dxfId="59" operator="lessThan" stopIfTrue="1">
      <formula>0</formula>
    </cfRule>
  </conditionalFormatting>
  <conditionalFormatting sqref="G26">
    <cfRule type="cellIs" priority="2" dxfId="59"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3"/>
  <sheetViews>
    <sheetView zoomScalePageLayoutView="0" workbookViewId="0" topLeftCell="A13">
      <selection activeCell="D28" sqref="D28"/>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306</v>
      </c>
      <c r="B2" s="127"/>
      <c r="C2" s="127"/>
      <c r="D2" s="127"/>
      <c r="E2" s="127"/>
      <c r="F2" s="127"/>
      <c r="G2" s="127"/>
      <c r="H2" s="127"/>
    </row>
    <row r="3" spans="1:8" ht="15">
      <c r="A3" s="128" t="s">
        <v>392</v>
      </c>
      <c r="B3" s="128"/>
      <c r="C3" s="128"/>
      <c r="D3" s="128"/>
      <c r="E3" s="128"/>
      <c r="F3" s="128"/>
      <c r="G3" s="128"/>
      <c r="H3" s="12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283</v>
      </c>
      <c r="C7" s="21" t="s">
        <v>284</v>
      </c>
      <c r="D7" s="21" t="s">
        <v>281</v>
      </c>
      <c r="E7" s="22">
        <v>1400</v>
      </c>
      <c r="F7" s="22">
        <v>14726.9289726</v>
      </c>
      <c r="G7" s="101">
        <v>0.2442</v>
      </c>
      <c r="H7" s="32" t="s">
        <v>390</v>
      </c>
    </row>
    <row r="8" spans="1:8" ht="15">
      <c r="A8" s="19">
        <v>2</v>
      </c>
      <c r="B8" s="24" t="s">
        <v>10</v>
      </c>
      <c r="C8" s="21" t="s">
        <v>327</v>
      </c>
      <c r="D8" s="21" t="s">
        <v>11</v>
      </c>
      <c r="E8" s="22">
        <v>490</v>
      </c>
      <c r="F8" s="22">
        <v>2500</v>
      </c>
      <c r="G8" s="101">
        <v>0.0414</v>
      </c>
      <c r="H8" s="32" t="s">
        <v>12</v>
      </c>
    </row>
    <row r="9" spans="1:8" ht="15">
      <c r="A9" s="19">
        <v>3</v>
      </c>
      <c r="B9" s="24" t="s">
        <v>10</v>
      </c>
      <c r="C9" s="21" t="s">
        <v>327</v>
      </c>
      <c r="D9" s="21" t="s">
        <v>16</v>
      </c>
      <c r="E9" s="22">
        <v>250</v>
      </c>
      <c r="F9" s="22">
        <v>2500</v>
      </c>
      <c r="G9" s="101">
        <v>0.0414</v>
      </c>
      <c r="H9" s="32" t="s">
        <v>12</v>
      </c>
    </row>
    <row r="10" spans="1:8" ht="15">
      <c r="A10" s="19">
        <v>4</v>
      </c>
      <c r="B10" s="24" t="s">
        <v>13</v>
      </c>
      <c r="C10" s="21" t="s">
        <v>14</v>
      </c>
      <c r="D10" s="21" t="s">
        <v>15</v>
      </c>
      <c r="E10" s="22">
        <v>480</v>
      </c>
      <c r="F10" s="22">
        <v>1600</v>
      </c>
      <c r="G10" s="101">
        <v>0.0265</v>
      </c>
      <c r="H10" s="32" t="s">
        <v>333</v>
      </c>
    </row>
    <row r="11" spans="1:8" ht="15">
      <c r="A11" s="19"/>
      <c r="B11" s="24"/>
      <c r="C11" s="21"/>
      <c r="D11" s="21"/>
      <c r="E11" s="22"/>
      <c r="F11" s="22"/>
      <c r="G11" s="25"/>
      <c r="H11" s="22"/>
    </row>
    <row r="12" spans="1:8" ht="15">
      <c r="A12" s="19"/>
      <c r="B12" s="20" t="s">
        <v>21</v>
      </c>
      <c r="C12" s="24"/>
      <c r="D12" s="24"/>
      <c r="E12" s="24"/>
      <c r="F12" s="24"/>
      <c r="G12" s="24"/>
      <c r="H12" s="19"/>
    </row>
    <row r="13" spans="1:8" ht="15">
      <c r="A13" s="19">
        <v>5</v>
      </c>
      <c r="B13" s="24" t="s">
        <v>22</v>
      </c>
      <c r="C13" s="21" t="s">
        <v>30</v>
      </c>
      <c r="D13" s="21" t="s">
        <v>23</v>
      </c>
      <c r="E13" s="22">
        <v>750</v>
      </c>
      <c r="F13" s="22">
        <v>7500</v>
      </c>
      <c r="G13" s="101">
        <v>0.1243</v>
      </c>
      <c r="H13" s="32" t="s">
        <v>285</v>
      </c>
    </row>
    <row r="14" spans="1:8" ht="15">
      <c r="A14" s="19">
        <v>6</v>
      </c>
      <c r="B14" s="24" t="s">
        <v>24</v>
      </c>
      <c r="C14" s="21" t="s">
        <v>25</v>
      </c>
      <c r="D14" s="21" t="s">
        <v>26</v>
      </c>
      <c r="E14" s="22">
        <v>750</v>
      </c>
      <c r="F14" s="22">
        <v>5000</v>
      </c>
      <c r="G14" s="101">
        <v>0.0829</v>
      </c>
      <c r="H14" s="32" t="s">
        <v>334</v>
      </c>
    </row>
    <row r="15" spans="1:8" ht="15">
      <c r="A15" s="19">
        <v>7</v>
      </c>
      <c r="B15" s="24" t="s">
        <v>27</v>
      </c>
      <c r="C15" s="21" t="s">
        <v>327</v>
      </c>
      <c r="D15" s="21" t="s">
        <v>28</v>
      </c>
      <c r="E15" s="22">
        <v>500</v>
      </c>
      <c r="F15" s="22">
        <v>5000</v>
      </c>
      <c r="G15" s="101">
        <v>0.0829</v>
      </c>
      <c r="H15" s="32" t="s">
        <v>286</v>
      </c>
    </row>
    <row r="16" spans="1:8" ht="15">
      <c r="A16" s="19">
        <v>8</v>
      </c>
      <c r="B16" s="24" t="s">
        <v>29</v>
      </c>
      <c r="C16" s="21" t="s">
        <v>287</v>
      </c>
      <c r="D16" s="21" t="s">
        <v>31</v>
      </c>
      <c r="E16" s="22">
        <v>500</v>
      </c>
      <c r="F16" s="22">
        <v>5000</v>
      </c>
      <c r="G16" s="101">
        <v>0.0829</v>
      </c>
      <c r="H16" s="32" t="s">
        <v>12</v>
      </c>
    </row>
    <row r="17" spans="1:8" ht="15">
      <c r="A17" s="19">
        <v>9</v>
      </c>
      <c r="B17" s="24" t="s">
        <v>37</v>
      </c>
      <c r="C17" s="21" t="s">
        <v>328</v>
      </c>
      <c r="D17" s="21" t="s">
        <v>38</v>
      </c>
      <c r="E17" s="22">
        <v>80</v>
      </c>
      <c r="F17" s="22">
        <v>800</v>
      </c>
      <c r="G17" s="101">
        <v>0.0133</v>
      </c>
      <c r="H17" s="32" t="s">
        <v>39</v>
      </c>
    </row>
    <row r="18" spans="1:8" ht="15">
      <c r="A18" s="19"/>
      <c r="B18" s="24"/>
      <c r="C18" s="21"/>
      <c r="D18" s="21"/>
      <c r="E18" s="22"/>
      <c r="F18" s="22"/>
      <c r="G18" s="32"/>
      <c r="H18" s="22"/>
    </row>
    <row r="19" spans="1:8" ht="15">
      <c r="A19" s="19"/>
      <c r="B19" s="20" t="s">
        <v>42</v>
      </c>
      <c r="C19" s="21"/>
      <c r="D19" s="21"/>
      <c r="E19" s="22"/>
      <c r="F19" s="22"/>
      <c r="G19" s="32"/>
      <c r="H19" s="22"/>
    </row>
    <row r="20" spans="1:8" ht="15">
      <c r="A20" s="19">
        <v>10</v>
      </c>
      <c r="B20" s="24" t="s">
        <v>374</v>
      </c>
      <c r="C20" s="21" t="s">
        <v>375</v>
      </c>
      <c r="D20" s="21" t="s">
        <v>376</v>
      </c>
      <c r="E20" s="22">
        <v>2000</v>
      </c>
      <c r="F20" s="22">
        <v>9935.7055738</v>
      </c>
      <c r="G20" s="101">
        <v>0.16472544413233847</v>
      </c>
      <c r="H20" s="100">
        <v>0.085</v>
      </c>
    </row>
    <row r="21" spans="1:8" ht="15">
      <c r="A21" s="19"/>
      <c r="B21" s="24"/>
      <c r="C21" s="21"/>
      <c r="D21" s="21"/>
      <c r="E21" s="22"/>
      <c r="F21" s="22"/>
      <c r="G21" s="32"/>
      <c r="H21" s="22"/>
    </row>
    <row r="22" spans="1:8" ht="15">
      <c r="A22" s="35"/>
      <c r="B22" s="36" t="s">
        <v>44</v>
      </c>
      <c r="C22" s="37"/>
      <c r="D22" s="37"/>
      <c r="E22" s="38"/>
      <c r="F22" s="38">
        <f>SUM(F7:F20)</f>
        <v>54562.6345464</v>
      </c>
      <c r="G22" s="120">
        <v>0.9046</v>
      </c>
      <c r="H22" s="38"/>
    </row>
    <row r="23" spans="1:8" ht="15">
      <c r="A23" s="14"/>
      <c r="B23" s="20" t="s">
        <v>45</v>
      </c>
      <c r="C23" s="15"/>
      <c r="D23" s="15"/>
      <c r="E23" s="16"/>
      <c r="F23" s="17"/>
      <c r="G23" s="18"/>
      <c r="H23" s="17"/>
    </row>
    <row r="24" spans="1:8" ht="15">
      <c r="A24" s="19"/>
      <c r="B24" s="24" t="s">
        <v>45</v>
      </c>
      <c r="C24" s="21"/>
      <c r="D24" s="21"/>
      <c r="E24" s="22"/>
      <c r="F24" s="22">
        <v>5743.6345523</v>
      </c>
      <c r="G24" s="101">
        <v>0.0952</v>
      </c>
      <c r="H24" s="101">
        <v>0.06816380285152099</v>
      </c>
    </row>
    <row r="25" spans="1:8" ht="15">
      <c r="A25" s="35"/>
      <c r="B25" s="36" t="s">
        <v>44</v>
      </c>
      <c r="C25" s="37"/>
      <c r="D25" s="37"/>
      <c r="E25" s="44"/>
      <c r="F25" s="38">
        <v>5743.635</v>
      </c>
      <c r="G25" s="39">
        <v>9.52</v>
      </c>
      <c r="H25" s="38"/>
    </row>
    <row r="26" spans="1:8" ht="15">
      <c r="A26" s="26"/>
      <c r="B26" s="29" t="s">
        <v>46</v>
      </c>
      <c r="C26" s="27"/>
      <c r="D26" s="27"/>
      <c r="E26" s="28"/>
      <c r="F26" s="30"/>
      <c r="G26" s="31"/>
      <c r="H26" s="30"/>
    </row>
    <row r="27" spans="1:8" ht="15">
      <c r="A27" s="26"/>
      <c r="B27" s="29" t="s">
        <v>47</v>
      </c>
      <c r="C27" s="27"/>
      <c r="D27" s="27"/>
      <c r="E27" s="28"/>
      <c r="F27" s="22">
        <f>XDO_?ST_MARKET_VALUE_4?1?-XDO_?ST_MARKET_VALUE_3?1?-XDO_?ST_TOTAL_MARKET_VALUE?1?</f>
        <v>-3478.7122222999997</v>
      </c>
      <c r="G27" s="101">
        <v>0.0002</v>
      </c>
      <c r="H27" s="22"/>
    </row>
    <row r="28" spans="1:8" ht="32.25" customHeight="1">
      <c r="A28" s="35"/>
      <c r="B28" s="45" t="s">
        <v>44</v>
      </c>
      <c r="C28" s="37"/>
      <c r="D28" s="37"/>
      <c r="E28" s="44"/>
      <c r="F28" s="38">
        <v>10.493453600000066</v>
      </c>
      <c r="G28" s="120">
        <f>XDO_?ST_LEFT_PER_ASSETS?1?</f>
        <v>0</v>
      </c>
      <c r="H28" s="38"/>
    </row>
    <row r="29" spans="1:8" ht="15">
      <c r="A29" s="46"/>
      <c r="B29" s="48" t="s">
        <v>48</v>
      </c>
      <c r="C29" s="47"/>
      <c r="D29" s="47"/>
      <c r="E29" s="47"/>
      <c r="F29" s="33">
        <v>60316.763</v>
      </c>
      <c r="G29" s="34" t="s">
        <v>49</v>
      </c>
      <c r="H29" s="33"/>
    </row>
    <row r="31" ht="15" customHeight="1"/>
    <row r="32" spans="1:7" ht="28.5" customHeight="1">
      <c r="A32" t="s">
        <v>84</v>
      </c>
      <c r="B32" s="129" t="s">
        <v>85</v>
      </c>
      <c r="C32" s="129"/>
      <c r="D32" s="129"/>
      <c r="E32" s="129"/>
      <c r="F32" s="129"/>
      <c r="G32" s="129"/>
    </row>
    <row r="33" spans="2:7" ht="15" customHeight="1">
      <c r="B33" s="129"/>
      <c r="C33" s="129"/>
      <c r="D33" s="129"/>
      <c r="E33" s="129"/>
      <c r="F33" s="129"/>
      <c r="G33" s="129"/>
    </row>
  </sheetData>
  <sheetProtection/>
  <mergeCells count="3">
    <mergeCell ref="A2:H2"/>
    <mergeCell ref="A3:H3"/>
    <mergeCell ref="B32:G33"/>
  </mergeCells>
  <conditionalFormatting sqref="C22:D22 C25:E28 F26 H26">
    <cfRule type="cellIs" priority="1" dxfId="59" operator="lessThan" stopIfTrue="1">
      <formula>0</formula>
    </cfRule>
  </conditionalFormatting>
  <conditionalFormatting sqref="G26">
    <cfRule type="cellIs" priority="2" dxfId="59"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
  <sheetViews>
    <sheetView zoomScalePageLayoutView="0" workbookViewId="0" topLeftCell="A1">
      <selection activeCell="D16" sqref="D16"/>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307</v>
      </c>
      <c r="B2" s="127"/>
      <c r="C2" s="127"/>
      <c r="D2" s="127"/>
      <c r="E2" s="127"/>
      <c r="F2" s="127"/>
      <c r="G2" s="127"/>
      <c r="H2" s="127"/>
    </row>
    <row r="3" spans="1:8" ht="15">
      <c r="A3" s="128" t="s">
        <v>392</v>
      </c>
      <c r="B3" s="128"/>
      <c r="C3" s="128"/>
      <c r="D3" s="128"/>
      <c r="E3" s="128"/>
      <c r="F3" s="128"/>
      <c r="G3" s="128"/>
      <c r="H3" s="128"/>
    </row>
    <row r="4" spans="1:8" ht="26.25" customHeight="1">
      <c r="A4" s="40" t="s">
        <v>1</v>
      </c>
      <c r="B4" s="41" t="s">
        <v>2</v>
      </c>
      <c r="C4" s="41" t="s">
        <v>3</v>
      </c>
      <c r="D4" s="42" t="s">
        <v>4</v>
      </c>
      <c r="E4" s="42" t="s">
        <v>5</v>
      </c>
      <c r="F4" s="49" t="s">
        <v>6</v>
      </c>
      <c r="G4" s="43" t="s">
        <v>7</v>
      </c>
      <c r="H4" s="49" t="s">
        <v>8</v>
      </c>
    </row>
    <row r="5" spans="1:9" s="50" customFormat="1" ht="15">
      <c r="A5" s="14"/>
      <c r="B5" s="15"/>
      <c r="C5" s="15"/>
      <c r="D5" s="15"/>
      <c r="E5" s="16"/>
      <c r="F5" s="17"/>
      <c r="G5" s="18"/>
      <c r="H5" s="17"/>
      <c r="I5"/>
    </row>
    <row r="6" spans="1:8" s="50" customFormat="1" ht="15">
      <c r="A6" s="19"/>
      <c r="B6" s="20" t="s">
        <v>9</v>
      </c>
      <c r="C6" s="21"/>
      <c r="D6" s="21"/>
      <c r="E6" s="22"/>
      <c r="F6" s="22"/>
      <c r="G6" s="23"/>
      <c r="H6" s="22"/>
    </row>
    <row r="7" spans="1:8" s="50" customFormat="1" ht="15">
      <c r="A7" s="19">
        <v>1</v>
      </c>
      <c r="B7" s="24" t="s">
        <v>314</v>
      </c>
      <c r="C7" s="21" t="s">
        <v>315</v>
      </c>
      <c r="D7" s="21" t="s">
        <v>316</v>
      </c>
      <c r="E7" s="22">
        <v>500</v>
      </c>
      <c r="F7" s="22">
        <v>5351.219832</v>
      </c>
      <c r="G7" s="32">
        <v>27.56</v>
      </c>
      <c r="H7" s="32" t="s">
        <v>317</v>
      </c>
    </row>
    <row r="8" spans="1:8" ht="15">
      <c r="A8" s="19">
        <v>2</v>
      </c>
      <c r="B8" s="24" t="s">
        <v>318</v>
      </c>
      <c r="C8" s="21" t="s">
        <v>282</v>
      </c>
      <c r="D8" s="21" t="s">
        <v>319</v>
      </c>
      <c r="E8" s="22">
        <v>500</v>
      </c>
      <c r="F8" s="22">
        <v>5264.0166771</v>
      </c>
      <c r="G8" s="32">
        <v>27.11</v>
      </c>
      <c r="H8" s="122">
        <v>0.0762</v>
      </c>
    </row>
    <row r="9" spans="1:8" ht="15">
      <c r="A9" s="19">
        <v>3</v>
      </c>
      <c r="B9" s="24" t="s">
        <v>310</v>
      </c>
      <c r="C9" s="21" t="s">
        <v>311</v>
      </c>
      <c r="D9" s="21" t="s">
        <v>312</v>
      </c>
      <c r="E9" s="22">
        <v>500</v>
      </c>
      <c r="F9" s="22">
        <v>5090.1012223</v>
      </c>
      <c r="G9" s="32">
        <v>26.21</v>
      </c>
      <c r="H9" s="122">
        <v>0.0789</v>
      </c>
    </row>
    <row r="10" spans="1:8" ht="15">
      <c r="A10" s="19">
        <v>4</v>
      </c>
      <c r="B10" s="24" t="s">
        <v>283</v>
      </c>
      <c r="C10" s="21" t="s">
        <v>315</v>
      </c>
      <c r="D10" s="21" t="s">
        <v>320</v>
      </c>
      <c r="E10" s="22">
        <v>150</v>
      </c>
      <c r="F10" s="22">
        <v>1582.4445546</v>
      </c>
      <c r="G10" s="32">
        <v>8.15</v>
      </c>
      <c r="H10" s="32" t="s">
        <v>321</v>
      </c>
    </row>
    <row r="11" spans="1:8" ht="15">
      <c r="A11" s="19">
        <v>5</v>
      </c>
      <c r="B11" s="24" t="s">
        <v>322</v>
      </c>
      <c r="C11" s="21" t="s">
        <v>315</v>
      </c>
      <c r="D11" s="21" t="s">
        <v>323</v>
      </c>
      <c r="E11" s="22">
        <v>50</v>
      </c>
      <c r="F11" s="22">
        <v>529.9544188</v>
      </c>
      <c r="G11" s="32">
        <v>2.73</v>
      </c>
      <c r="H11" s="32" t="s">
        <v>321</v>
      </c>
    </row>
    <row r="12" spans="1:8" ht="15">
      <c r="A12" s="19"/>
      <c r="B12" s="24"/>
      <c r="C12" s="21"/>
      <c r="D12" s="21"/>
      <c r="E12" s="22"/>
      <c r="F12" s="22"/>
      <c r="G12" s="25"/>
      <c r="H12" s="22"/>
    </row>
    <row r="13" spans="1:8" ht="15">
      <c r="A13" s="35"/>
      <c r="B13" s="36" t="s">
        <v>44</v>
      </c>
      <c r="C13" s="37"/>
      <c r="D13" s="37"/>
      <c r="E13" s="38"/>
      <c r="F13" s="38">
        <f>SUM(F7:F12)</f>
        <v>17817.736704799998</v>
      </c>
      <c r="G13" s="39">
        <f>SUM(G7:G12)</f>
        <v>91.76</v>
      </c>
      <c r="H13" s="38"/>
    </row>
    <row r="14" spans="1:8" ht="15">
      <c r="A14" s="14"/>
      <c r="B14" s="20" t="s">
        <v>45</v>
      </c>
      <c r="C14" s="15"/>
      <c r="D14" s="15"/>
      <c r="E14" s="16"/>
      <c r="F14" s="17"/>
      <c r="G14" s="18"/>
      <c r="H14" s="17"/>
    </row>
    <row r="15" spans="1:8" ht="15">
      <c r="A15" s="19"/>
      <c r="B15" s="24" t="s">
        <v>45</v>
      </c>
      <c r="C15" s="21"/>
      <c r="D15" s="21"/>
      <c r="E15" s="22"/>
      <c r="F15" s="22">
        <v>1611.3890572</v>
      </c>
      <c r="G15" s="32">
        <v>8.3</v>
      </c>
      <c r="H15" s="101">
        <v>0.06852259253003316</v>
      </c>
    </row>
    <row r="16" spans="1:8" ht="15">
      <c r="A16" s="35"/>
      <c r="B16" s="36" t="s">
        <v>44</v>
      </c>
      <c r="C16" s="37"/>
      <c r="D16" s="37"/>
      <c r="E16" s="44"/>
      <c r="F16" s="38">
        <v>1611.389</v>
      </c>
      <c r="G16" s="39">
        <v>8.3</v>
      </c>
      <c r="H16" s="38"/>
    </row>
    <row r="17" spans="1:8" ht="40.5" customHeight="1">
      <c r="A17" s="26"/>
      <c r="B17" s="29" t="s">
        <v>46</v>
      </c>
      <c r="C17" s="27"/>
      <c r="D17" s="27"/>
      <c r="E17" s="28"/>
      <c r="F17" s="30"/>
      <c r="G17" s="31"/>
      <c r="H17" s="30"/>
    </row>
    <row r="18" spans="1:8" ht="30" customHeight="1">
      <c r="A18" s="26"/>
      <c r="B18" s="29" t="s">
        <v>47</v>
      </c>
      <c r="C18" s="27"/>
      <c r="D18" s="27"/>
      <c r="E18" s="28"/>
      <c r="F18" s="22">
        <v>-10.465372099998</v>
      </c>
      <c r="G18" s="32">
        <v>-0.060000000000005826</v>
      </c>
      <c r="H18" s="22"/>
    </row>
    <row r="19" spans="1:8" ht="15" customHeight="1">
      <c r="A19" s="35"/>
      <c r="B19" s="45" t="s">
        <v>44</v>
      </c>
      <c r="C19" s="37"/>
      <c r="D19" s="37"/>
      <c r="E19" s="44"/>
      <c r="F19" s="38">
        <v>-10.465372099998</v>
      </c>
      <c r="G19" s="39">
        <v>-0.060000000000005826</v>
      </c>
      <c r="H19" s="38"/>
    </row>
    <row r="20" spans="1:8" ht="15">
      <c r="A20" s="46"/>
      <c r="B20" s="48" t="s">
        <v>48</v>
      </c>
      <c r="C20" s="47"/>
      <c r="D20" s="47"/>
      <c r="E20" s="47"/>
      <c r="F20" s="33">
        <v>19418.66</v>
      </c>
      <c r="G20" s="34" t="s">
        <v>49</v>
      </c>
      <c r="H20" s="33"/>
    </row>
    <row r="22" ht="32.25" customHeight="1"/>
    <row r="23" spans="1:7" ht="15" customHeight="1">
      <c r="A23" t="s">
        <v>84</v>
      </c>
      <c r="B23" s="129" t="s">
        <v>85</v>
      </c>
      <c r="C23" s="129"/>
      <c r="D23" s="129"/>
      <c r="E23" s="129"/>
      <c r="F23" s="129"/>
      <c r="G23" s="129"/>
    </row>
    <row r="24" spans="2:7" ht="15">
      <c r="B24" s="129"/>
      <c r="C24" s="129"/>
      <c r="D24" s="129"/>
      <c r="E24" s="129"/>
      <c r="F24" s="129"/>
      <c r="G24" s="129"/>
    </row>
    <row r="31" ht="15" customHeight="1"/>
  </sheetData>
  <sheetProtection/>
  <mergeCells count="3">
    <mergeCell ref="A2:H2"/>
    <mergeCell ref="A3:H3"/>
    <mergeCell ref="B23:G24"/>
  </mergeCells>
  <conditionalFormatting sqref="C13:D13 C16:E19 F17 H17">
    <cfRule type="cellIs" priority="1" dxfId="59" operator="lessThan" stopIfTrue="1">
      <formula>0</formula>
    </cfRule>
  </conditionalFormatting>
  <conditionalFormatting sqref="G17">
    <cfRule type="cellIs" priority="2" dxfId="59"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1"/>
  <sheetViews>
    <sheetView zoomScalePageLayoutView="0" workbookViewId="0" topLeftCell="A1">
      <selection activeCell="C19" sqref="C19"/>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81</v>
      </c>
      <c r="B2" s="127"/>
      <c r="C2" s="127"/>
      <c r="D2" s="127"/>
      <c r="E2" s="127"/>
      <c r="F2" s="127"/>
      <c r="G2" s="127"/>
      <c r="H2" s="127"/>
    </row>
    <row r="3" spans="1:8" ht="15">
      <c r="A3" s="128" t="s">
        <v>392</v>
      </c>
      <c r="B3" s="128"/>
      <c r="C3" s="128"/>
      <c r="D3" s="128"/>
      <c r="E3" s="128"/>
      <c r="F3" s="128"/>
      <c r="G3" s="128"/>
      <c r="H3" s="12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18</v>
      </c>
      <c r="D7" s="21" t="s">
        <v>50</v>
      </c>
      <c r="E7" s="22">
        <v>500</v>
      </c>
      <c r="F7" s="22">
        <v>5000</v>
      </c>
      <c r="G7" s="101">
        <v>0.15102394384953932</v>
      </c>
      <c r="H7" s="32" t="s">
        <v>35</v>
      </c>
    </row>
    <row r="8" spans="1:8" ht="15">
      <c r="A8" s="19">
        <v>2</v>
      </c>
      <c r="B8" s="24" t="s">
        <v>310</v>
      </c>
      <c r="C8" s="21" t="s">
        <v>311</v>
      </c>
      <c r="D8" s="21" t="s">
        <v>312</v>
      </c>
      <c r="E8" s="22">
        <v>450</v>
      </c>
      <c r="F8" s="22">
        <v>4575.0404596</v>
      </c>
      <c r="G8" s="101">
        <v>0.1381881306960002</v>
      </c>
      <c r="H8" s="122">
        <v>0.0832</v>
      </c>
    </row>
    <row r="9" spans="1:8" ht="15">
      <c r="A9" s="19">
        <v>3</v>
      </c>
      <c r="B9" s="24" t="s">
        <v>17</v>
      </c>
      <c r="C9" s="21" t="s">
        <v>18</v>
      </c>
      <c r="D9" s="21" t="s">
        <v>51</v>
      </c>
      <c r="E9" s="22">
        <v>400</v>
      </c>
      <c r="F9" s="22">
        <v>4000</v>
      </c>
      <c r="G9" s="101">
        <v>0.12081915507963145</v>
      </c>
      <c r="H9" s="32" t="s">
        <v>20</v>
      </c>
    </row>
    <row r="10" spans="1:8" ht="15">
      <c r="A10" s="19">
        <v>4</v>
      </c>
      <c r="B10" s="24" t="s">
        <v>41</v>
      </c>
      <c r="C10" s="21" t="s">
        <v>33</v>
      </c>
      <c r="D10" s="21" t="s">
        <v>52</v>
      </c>
      <c r="E10" s="22">
        <v>360</v>
      </c>
      <c r="F10" s="22">
        <v>3600</v>
      </c>
      <c r="G10" s="101">
        <v>0.10873723957166831</v>
      </c>
      <c r="H10" s="32" t="s">
        <v>20</v>
      </c>
    </row>
    <row r="11" spans="1:8" ht="15">
      <c r="A11" s="19">
        <v>5</v>
      </c>
      <c r="B11" s="24" t="s">
        <v>13</v>
      </c>
      <c r="C11" s="21" t="s">
        <v>14</v>
      </c>
      <c r="D11" s="21" t="s">
        <v>55</v>
      </c>
      <c r="E11" s="22">
        <v>210</v>
      </c>
      <c r="F11" s="22">
        <v>2100</v>
      </c>
      <c r="G11" s="101">
        <v>0.06343005641680652</v>
      </c>
      <c r="H11" s="32" t="s">
        <v>333</v>
      </c>
    </row>
    <row r="12" spans="1:8" ht="15">
      <c r="A12" s="19">
        <v>6</v>
      </c>
      <c r="B12" s="24" t="s">
        <v>308</v>
      </c>
      <c r="C12" s="21" t="s">
        <v>391</v>
      </c>
      <c r="D12" s="21" t="s">
        <v>53</v>
      </c>
      <c r="E12" s="22">
        <v>240</v>
      </c>
      <c r="F12" s="22">
        <v>1200</v>
      </c>
      <c r="G12" s="101">
        <v>0.036245746523889434</v>
      </c>
      <c r="H12" s="32" t="s">
        <v>54</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37</v>
      </c>
      <c r="C15" s="21" t="s">
        <v>328</v>
      </c>
      <c r="D15" s="21" t="s">
        <v>332</v>
      </c>
      <c r="E15" s="22">
        <v>407</v>
      </c>
      <c r="F15" s="22">
        <v>4070</v>
      </c>
      <c r="G15" s="101">
        <v>0.122933490293525</v>
      </c>
      <c r="H15" s="32" t="s">
        <v>39</v>
      </c>
    </row>
    <row r="16" spans="1:8" ht="15">
      <c r="A16" s="19">
        <v>8</v>
      </c>
      <c r="B16" s="24" t="s">
        <v>27</v>
      </c>
      <c r="C16" s="21" t="s">
        <v>327</v>
      </c>
      <c r="D16" s="21" t="s">
        <v>331</v>
      </c>
      <c r="E16" s="22">
        <v>4000</v>
      </c>
      <c r="F16" s="22">
        <v>2016.3769995000002</v>
      </c>
      <c r="G16" s="101">
        <v>0.060904241350398125</v>
      </c>
      <c r="H16" s="32" t="s">
        <v>330</v>
      </c>
    </row>
    <row r="17" spans="1:8" ht="15">
      <c r="A17" s="19">
        <v>9</v>
      </c>
      <c r="B17" s="24" t="s">
        <v>32</v>
      </c>
      <c r="C17" s="21" t="s">
        <v>18</v>
      </c>
      <c r="D17" s="21" t="s">
        <v>34</v>
      </c>
      <c r="E17" s="22">
        <v>200</v>
      </c>
      <c r="F17" s="22">
        <v>2000</v>
      </c>
      <c r="G17" s="101">
        <v>0.060409577539815726</v>
      </c>
      <c r="H17" s="32" t="s">
        <v>35</v>
      </c>
    </row>
    <row r="18" spans="1:8" ht="15">
      <c r="A18" s="19">
        <v>10</v>
      </c>
      <c r="B18" s="24" t="s">
        <v>308</v>
      </c>
      <c r="C18" s="21" t="s">
        <v>391</v>
      </c>
      <c r="D18" s="21" t="s">
        <v>56</v>
      </c>
      <c r="E18" s="22">
        <v>240</v>
      </c>
      <c r="F18" s="22">
        <v>1450.2330492</v>
      </c>
      <c r="G18" s="101">
        <v>0.043803982918225404</v>
      </c>
      <c r="H18" s="32" t="s">
        <v>36</v>
      </c>
    </row>
    <row r="19" spans="1:8" ht="15">
      <c r="A19" s="19">
        <v>11</v>
      </c>
      <c r="B19" s="24" t="s">
        <v>13</v>
      </c>
      <c r="C19" s="21" t="s">
        <v>14</v>
      </c>
      <c r="D19" s="21" t="s">
        <v>57</v>
      </c>
      <c r="E19" s="22">
        <v>60</v>
      </c>
      <c r="F19" s="22">
        <v>600</v>
      </c>
      <c r="G19" s="101">
        <v>0.018122873261944717</v>
      </c>
      <c r="H19" s="32" t="s">
        <v>333</v>
      </c>
    </row>
    <row r="20" spans="1:8" ht="15">
      <c r="A20" s="35"/>
      <c r="B20" s="36" t="s">
        <v>44</v>
      </c>
      <c r="C20" s="37"/>
      <c r="D20" s="37"/>
      <c r="E20" s="38"/>
      <c r="F20" s="38">
        <f>SUM(F7:F19)</f>
        <v>30611.6505083</v>
      </c>
      <c r="G20" s="120">
        <v>0.9246184375014442</v>
      </c>
      <c r="H20" s="38"/>
    </row>
    <row r="21" spans="1:8" ht="15">
      <c r="A21" s="14"/>
      <c r="B21" s="20" t="s">
        <v>45</v>
      </c>
      <c r="C21" s="15"/>
      <c r="D21" s="15"/>
      <c r="E21" s="16"/>
      <c r="F21" s="17"/>
      <c r="G21" s="18"/>
      <c r="H21" s="17"/>
    </row>
    <row r="22" spans="1:8" ht="15">
      <c r="A22" s="19"/>
      <c r="B22" s="24" t="s">
        <v>45</v>
      </c>
      <c r="C22" s="21"/>
      <c r="D22" s="21"/>
      <c r="E22" s="22"/>
      <c r="F22" s="22">
        <v>2513.8044011</v>
      </c>
      <c r="G22" s="101">
        <v>0.07592893094409026</v>
      </c>
      <c r="H22" s="101">
        <v>0.06760773615817858</v>
      </c>
    </row>
    <row r="23" spans="1:8" ht="15">
      <c r="A23" s="35"/>
      <c r="B23" s="36" t="s">
        <v>44</v>
      </c>
      <c r="C23" s="37"/>
      <c r="D23" s="37"/>
      <c r="E23" s="44"/>
      <c r="F23" s="38">
        <v>2513.804</v>
      </c>
      <c r="G23" s="120">
        <v>0.07592893094409026</v>
      </c>
      <c r="H23" s="38"/>
    </row>
    <row r="24" spans="1:8" ht="15">
      <c r="A24" s="26"/>
      <c r="B24" s="29" t="s">
        <v>46</v>
      </c>
      <c r="C24" s="27"/>
      <c r="D24" s="27"/>
      <c r="E24" s="28"/>
      <c r="F24" s="30"/>
      <c r="G24" s="31"/>
      <c r="H24" s="30"/>
    </row>
    <row r="25" spans="1:8" ht="15">
      <c r="A25" s="26"/>
      <c r="B25" s="29" t="s">
        <v>47</v>
      </c>
      <c r="C25" s="27"/>
      <c r="D25" s="27"/>
      <c r="E25" s="28"/>
      <c r="F25" s="22">
        <f>XDO_?ST_MARKET_VALUE_4?3?-XDO_?ST_MARKET_VALUE_3?3?-XDO_?ST_TOTAL_MARKET_VALUE?5?</f>
        <v>-13.062690399998246</v>
      </c>
      <c r="G25" s="101">
        <v>-0.0005473563303937065</v>
      </c>
      <c r="H25" s="22"/>
    </row>
    <row r="26" spans="1:8" ht="15">
      <c r="A26" s="35"/>
      <c r="B26" s="45" t="s">
        <v>44</v>
      </c>
      <c r="C26" s="37"/>
      <c r="D26" s="37"/>
      <c r="E26" s="44"/>
      <c r="F26" s="38">
        <v>-18.12150830000246</v>
      </c>
      <c r="G26" s="120">
        <v>-0.0005473563303937065</v>
      </c>
      <c r="H26" s="38"/>
    </row>
    <row r="27" spans="1:8" ht="40.5" customHeight="1">
      <c r="A27" s="46"/>
      <c r="B27" s="48" t="s">
        <v>48</v>
      </c>
      <c r="C27" s="47"/>
      <c r="D27" s="47"/>
      <c r="E27" s="47"/>
      <c r="F27" s="33">
        <v>33107.333</v>
      </c>
      <c r="G27" s="34" t="s">
        <v>49</v>
      </c>
      <c r="H27" s="33"/>
    </row>
    <row r="28" ht="15" customHeight="1"/>
    <row r="29" ht="31.5" customHeight="1"/>
    <row r="30" spans="1:7" ht="15" customHeight="1">
      <c r="A30" t="s">
        <v>84</v>
      </c>
      <c r="B30" s="129" t="s">
        <v>85</v>
      </c>
      <c r="C30" s="129"/>
      <c r="D30" s="129"/>
      <c r="E30" s="129"/>
      <c r="F30" s="129"/>
      <c r="G30" s="129"/>
    </row>
    <row r="31" spans="2:7" ht="15">
      <c r="B31" s="129"/>
      <c r="C31" s="129"/>
      <c r="D31" s="129"/>
      <c r="E31" s="129"/>
      <c r="F31" s="129"/>
      <c r="G31" s="129"/>
    </row>
    <row r="33" ht="30.75" customHeight="1"/>
  </sheetData>
  <sheetProtection/>
  <mergeCells count="3">
    <mergeCell ref="A2:H2"/>
    <mergeCell ref="A3:H3"/>
    <mergeCell ref="B30:G31"/>
  </mergeCells>
  <conditionalFormatting sqref="C20:D20 C23:E26 F24 H24">
    <cfRule type="cellIs" priority="1" dxfId="59" operator="lessThan" stopIfTrue="1">
      <formula>0</formula>
    </cfRule>
  </conditionalFormatting>
  <conditionalFormatting sqref="G24">
    <cfRule type="cellIs" priority="2" dxfId="59" operator="lessThan"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9">
      <selection activeCell="G7" sqref="G7:H26"/>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27" t="s">
        <v>82</v>
      </c>
      <c r="B2" s="127"/>
      <c r="C2" s="127"/>
      <c r="D2" s="127"/>
      <c r="E2" s="127"/>
      <c r="F2" s="127"/>
      <c r="G2" s="127"/>
      <c r="H2" s="127"/>
    </row>
    <row r="3" spans="1:8" ht="15">
      <c r="A3" s="128" t="s">
        <v>392</v>
      </c>
      <c r="B3" s="128"/>
      <c r="C3" s="128"/>
      <c r="D3" s="128"/>
      <c r="E3" s="128"/>
      <c r="F3" s="128"/>
      <c r="G3" s="128"/>
      <c r="H3" s="12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41</v>
      </c>
      <c r="C7" s="21" t="s">
        <v>33</v>
      </c>
      <c r="D7" s="21" t="s">
        <v>58</v>
      </c>
      <c r="E7" s="22">
        <v>610</v>
      </c>
      <c r="F7" s="22">
        <v>6100</v>
      </c>
      <c r="G7" s="32">
        <v>23.37</v>
      </c>
      <c r="H7" s="32" t="s">
        <v>20</v>
      </c>
    </row>
    <row r="8" spans="1:8" ht="15">
      <c r="A8" s="19">
        <v>2</v>
      </c>
      <c r="B8" s="24" t="s">
        <v>17</v>
      </c>
      <c r="C8" s="21" t="s">
        <v>18</v>
      </c>
      <c r="D8" s="21" t="s">
        <v>59</v>
      </c>
      <c r="E8" s="22">
        <v>478</v>
      </c>
      <c r="F8" s="22">
        <v>4780</v>
      </c>
      <c r="G8" s="32">
        <v>18.31</v>
      </c>
      <c r="H8" s="32" t="s">
        <v>20</v>
      </c>
    </row>
    <row r="9" spans="1:8" ht="15">
      <c r="A9" s="19">
        <v>3</v>
      </c>
      <c r="B9" s="24" t="s">
        <v>32</v>
      </c>
      <c r="C9" s="21" t="s">
        <v>18</v>
      </c>
      <c r="D9" s="21" t="s">
        <v>50</v>
      </c>
      <c r="E9" s="22">
        <v>250</v>
      </c>
      <c r="F9" s="22">
        <v>2500</v>
      </c>
      <c r="G9" s="32">
        <v>9.58</v>
      </c>
      <c r="H9" s="32" t="s">
        <v>35</v>
      </c>
    </row>
    <row r="10" spans="1:8" ht="15">
      <c r="A10" s="19">
        <v>4</v>
      </c>
      <c r="B10" s="24" t="s">
        <v>13</v>
      </c>
      <c r="C10" s="21" t="s">
        <v>14</v>
      </c>
      <c r="D10" s="21" t="s">
        <v>55</v>
      </c>
      <c r="E10" s="22">
        <v>210</v>
      </c>
      <c r="F10" s="22">
        <v>2100</v>
      </c>
      <c r="G10" s="32">
        <v>8.04</v>
      </c>
      <c r="H10" s="32" t="s">
        <v>333</v>
      </c>
    </row>
    <row r="11" spans="1:8" ht="15">
      <c r="A11" s="19">
        <v>5</v>
      </c>
      <c r="B11" s="24" t="s">
        <v>308</v>
      </c>
      <c r="C11" s="21" t="s">
        <v>391</v>
      </c>
      <c r="D11" s="21" t="s">
        <v>53</v>
      </c>
      <c r="E11" s="22">
        <v>260</v>
      </c>
      <c r="F11" s="22">
        <v>1300</v>
      </c>
      <c r="G11" s="32">
        <v>4.98</v>
      </c>
      <c r="H11" s="32" t="s">
        <v>54</v>
      </c>
    </row>
    <row r="12" spans="1:8" ht="15">
      <c r="A12" s="19">
        <v>6</v>
      </c>
      <c r="B12" s="24" t="s">
        <v>310</v>
      </c>
      <c r="C12" s="21" t="s">
        <v>311</v>
      </c>
      <c r="D12" s="21" t="s">
        <v>312</v>
      </c>
      <c r="E12" s="22">
        <v>100</v>
      </c>
      <c r="F12" s="22">
        <v>1016.6756576</v>
      </c>
      <c r="G12" s="32">
        <v>3.89</v>
      </c>
      <c r="H12" s="122">
        <v>0.0832</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32</v>
      </c>
      <c r="C15" s="21" t="s">
        <v>18</v>
      </c>
      <c r="D15" s="21" t="s">
        <v>34</v>
      </c>
      <c r="E15" s="22">
        <v>300</v>
      </c>
      <c r="F15" s="22">
        <v>3000</v>
      </c>
      <c r="G15" s="32">
        <v>11.49</v>
      </c>
      <c r="H15" s="32" t="s">
        <v>35</v>
      </c>
    </row>
    <row r="16" spans="1:8" ht="15">
      <c r="A16" s="19">
        <v>8</v>
      </c>
      <c r="B16" s="24" t="s">
        <v>37</v>
      </c>
      <c r="C16" s="21" t="s">
        <v>328</v>
      </c>
      <c r="D16" s="21" t="s">
        <v>332</v>
      </c>
      <c r="E16" s="22">
        <v>163</v>
      </c>
      <c r="F16" s="22">
        <v>1630</v>
      </c>
      <c r="G16" s="32">
        <v>6.24</v>
      </c>
      <c r="H16" s="32" t="s">
        <v>39</v>
      </c>
    </row>
    <row r="17" spans="1:8" ht="15">
      <c r="A17" s="19">
        <v>9</v>
      </c>
      <c r="B17" s="24" t="s">
        <v>308</v>
      </c>
      <c r="C17" s="21" t="s">
        <v>391</v>
      </c>
      <c r="D17" s="21" t="s">
        <v>56</v>
      </c>
      <c r="E17" s="22">
        <v>160</v>
      </c>
      <c r="F17" s="22">
        <v>966.8220328</v>
      </c>
      <c r="G17" s="101">
        <v>0.03703325328030615</v>
      </c>
      <c r="H17" s="32" t="s">
        <v>36</v>
      </c>
    </row>
    <row r="18" spans="1:8" ht="15">
      <c r="A18" s="19">
        <v>10</v>
      </c>
      <c r="B18" s="24" t="s">
        <v>13</v>
      </c>
      <c r="C18" s="21" t="s">
        <v>14</v>
      </c>
      <c r="D18" s="21" t="s">
        <v>57</v>
      </c>
      <c r="E18" s="22">
        <v>60</v>
      </c>
      <c r="F18" s="22">
        <v>600</v>
      </c>
      <c r="G18" s="32">
        <v>2.3</v>
      </c>
      <c r="H18" s="32" t="s">
        <v>333</v>
      </c>
    </row>
    <row r="19" spans="1:8" ht="15">
      <c r="A19" s="35"/>
      <c r="B19" s="36" t="s">
        <v>44</v>
      </c>
      <c r="C19" s="37"/>
      <c r="D19" s="37"/>
      <c r="E19" s="38"/>
      <c r="F19" s="38">
        <f>SUM(F7:F18)</f>
        <v>23993.4976904</v>
      </c>
      <c r="G19" s="39">
        <v>91.9</v>
      </c>
      <c r="H19" s="38"/>
    </row>
    <row r="20" spans="1:8" ht="15">
      <c r="A20" s="14"/>
      <c r="B20" s="20" t="s">
        <v>45</v>
      </c>
      <c r="C20" s="15"/>
      <c r="D20" s="15"/>
      <c r="E20" s="16"/>
      <c r="F20" s="17"/>
      <c r="G20" s="18"/>
      <c r="H20" s="17"/>
    </row>
    <row r="21" spans="1:8" ht="15">
      <c r="A21" s="19"/>
      <c r="B21" s="24" t="s">
        <v>45</v>
      </c>
      <c r="C21" s="21"/>
      <c r="D21" s="21"/>
      <c r="E21" s="22"/>
      <c r="F21" s="22">
        <v>2126.4266444</v>
      </c>
      <c r="G21" s="32">
        <v>8.15</v>
      </c>
      <c r="H21" s="101">
        <v>0.06735094651000495</v>
      </c>
    </row>
    <row r="22" spans="1:8" ht="15">
      <c r="A22" s="35"/>
      <c r="B22" s="36" t="s">
        <v>44</v>
      </c>
      <c r="C22" s="37"/>
      <c r="D22" s="37"/>
      <c r="E22" s="44"/>
      <c r="F22" s="38">
        <v>2126.427</v>
      </c>
      <c r="G22" s="39">
        <v>8.15</v>
      </c>
      <c r="H22" s="38"/>
    </row>
    <row r="23" spans="1:8" ht="15">
      <c r="A23" s="26"/>
      <c r="B23" s="29" t="s">
        <v>46</v>
      </c>
      <c r="C23" s="27"/>
      <c r="D23" s="27"/>
      <c r="E23" s="28"/>
      <c r="F23" s="30"/>
      <c r="G23" s="31"/>
      <c r="H23" s="30"/>
    </row>
    <row r="24" spans="1:8" ht="15">
      <c r="A24" s="26"/>
      <c r="B24" s="29" t="s">
        <v>47</v>
      </c>
      <c r="C24" s="27"/>
      <c r="D24" s="27"/>
      <c r="E24" s="28"/>
      <c r="F24" s="22">
        <f>XDO_?ST_MARKET_VALUE_4?4?-XDO_?ST_MARKET_VALUE_3?4?-XDO_?ST_TOTAL_MARKET_VALUE?7?</f>
        <v>0</v>
      </c>
      <c r="G24" s="101">
        <v>-0.000500354673035704</v>
      </c>
      <c r="H24" s="22"/>
    </row>
    <row r="25" spans="1:8" ht="15">
      <c r="A25" s="35"/>
      <c r="B25" s="45" t="s">
        <v>44</v>
      </c>
      <c r="C25" s="37"/>
      <c r="D25" s="37"/>
      <c r="E25" s="44"/>
      <c r="F25" s="38">
        <v>-13.062690399998246</v>
      </c>
      <c r="G25" s="120">
        <v>-0.000500354673035704</v>
      </c>
      <c r="H25" s="38"/>
    </row>
    <row r="26" spans="1:8" ht="15">
      <c r="A26" s="46"/>
      <c r="B26" s="48" t="s">
        <v>48</v>
      </c>
      <c r="C26" s="47"/>
      <c r="D26" s="47"/>
      <c r="E26" s="47"/>
      <c r="F26" s="33">
        <v>26106.862</v>
      </c>
      <c r="G26" s="34" t="s">
        <v>49</v>
      </c>
      <c r="H26" s="33"/>
    </row>
    <row r="27" ht="15" customHeight="1"/>
    <row r="28" ht="26.25" customHeight="1">
      <c r="G28" s="121"/>
    </row>
    <row r="29" spans="1:7" ht="15" customHeight="1">
      <c r="A29" t="s">
        <v>84</v>
      </c>
      <c r="B29" s="129" t="s">
        <v>85</v>
      </c>
      <c r="C29" s="129"/>
      <c r="D29" s="129"/>
      <c r="E29" s="129"/>
      <c r="F29" s="129"/>
      <c r="G29" s="129"/>
    </row>
    <row r="30" spans="2:7" ht="15">
      <c r="B30" s="129"/>
      <c r="C30" s="129"/>
      <c r="D30" s="129"/>
      <c r="E30" s="129"/>
      <c r="F30" s="129"/>
      <c r="G30" s="129"/>
    </row>
    <row r="32" ht="28.5" customHeight="1"/>
  </sheetData>
  <sheetProtection/>
  <mergeCells count="3">
    <mergeCell ref="A2:H2"/>
    <mergeCell ref="A3:H3"/>
    <mergeCell ref="B29:G30"/>
  </mergeCells>
  <conditionalFormatting sqref="C19:D19 C22:E25 F23 H23">
    <cfRule type="cellIs" priority="1" dxfId="59" operator="lessThan" stopIfTrue="1">
      <formula>0</formula>
    </cfRule>
  </conditionalFormatting>
  <conditionalFormatting sqref="G23">
    <cfRule type="cellIs" priority="2" dxfId="59" operator="less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Sabana Syed</cp:lastModifiedBy>
  <dcterms:created xsi:type="dcterms:W3CDTF">2010-04-14T16:02:20Z</dcterms:created>
  <dcterms:modified xsi:type="dcterms:W3CDTF">2024-04-05T13:54:35Z</dcterms:modified>
  <cp:category/>
  <cp:version/>
  <cp:contentType/>
  <cp:contentStatus/>
</cp:coreProperties>
</file>